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11540" tabRatio="602" activeTab="2"/>
  </bookViews>
  <sheets>
    <sheet name="Graph" sheetId="1" r:id="rId1"/>
    <sheet name="MAF" sheetId="2" r:id="rId2"/>
    <sheet name="Scoresheet" sheetId="3" r:id="rId3"/>
  </sheets>
  <definedNames>
    <definedName name="_xlnm.Print_Area" localSheetId="1">'MAF'!$A$1:$AG$54</definedName>
  </definedNames>
  <calcPr fullCalcOnLoad="1"/>
</workbook>
</file>

<file path=xl/sharedStrings.xml><?xml version="1.0" encoding="utf-8"?>
<sst xmlns="http://schemas.openxmlformats.org/spreadsheetml/2006/main" count="317" uniqueCount="77">
  <si>
    <t>Age</t>
  </si>
  <si>
    <t xml:space="preserve"> 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</si>
  <si>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</si>
  <si>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</si>
  <si>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</si>
  <si>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</si>
  <si>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</si>
  <si>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</si>
  <si>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</si>
  <si>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</si>
  <si>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</si>
  <si>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</si>
  <si>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</si>
  <si>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</si>
  <si>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</si>
  <si>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</si>
  <si>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</si>
  <si>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</si>
  <si>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</si>
  <si>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</si>
  <si>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</si>
  <si>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</si>
  <si>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</si>
  <si>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Date</t>
  </si>
  <si>
    <t>John</t>
  </si>
  <si>
    <t>Doe</t>
  </si>
  <si>
    <t>44#</t>
  </si>
  <si>
    <t>Open-49</t>
  </si>
  <si>
    <t>Men</t>
  </si>
  <si>
    <t>50-59</t>
  </si>
  <si>
    <t>60-69</t>
  </si>
  <si>
    <t>70-79</t>
  </si>
  <si>
    <t>80+</t>
  </si>
  <si>
    <t>Weight</t>
  </si>
  <si>
    <t>Super Weight</t>
  </si>
  <si>
    <t>X</t>
  </si>
  <si>
    <t>Ultra-Weight Throws Pentathlon Table of Implements</t>
  </si>
  <si>
    <t xml:space="preserve">Age </t>
  </si>
  <si>
    <t xml:space="preserve">Be sure that each person throws the proper weights for their age group and throws them in the proper order: light to heavy.  </t>
  </si>
  <si>
    <t xml:space="preserve">If six throws are given in a competition, only the first three count for the Pentathlon.  Anything else does not count.  </t>
  </si>
  <si>
    <t>Men Ultra-Weight Pentathlon Scoring Spreadsheet</t>
  </si>
  <si>
    <t xml:space="preserve">Copy and rename this file for each new competition.  Copy and paste more rows as needed.  </t>
  </si>
  <si>
    <t>Points = a (Age Factored Performance - b) ^ c       Men; a=47.8338, b=1.5, c=1.05  Women; a=52.1403, b=1.5, c=1.05</t>
  </si>
  <si>
    <t>2010  Factors Corrected to the 35# Weight</t>
  </si>
  <si>
    <t>Percentages of Distance compared to the 35# Weight</t>
  </si>
  <si>
    <t>records</t>
  </si>
  <si>
    <t>2006 Age Factors</t>
  </si>
  <si>
    <t>Differences from 2006 to 2010 Age Factors</t>
  </si>
  <si>
    <t/>
  </si>
  <si>
    <t>2010 35#</t>
  </si>
  <si>
    <t>2006 35#</t>
  </si>
  <si>
    <t>chg.</t>
  </si>
  <si>
    <t>2010  Factors rounded to four digits</t>
  </si>
  <si>
    <t>The Age Factored Performance (AFP) is rounded back to the shorter centimeter, then scored with 1985 IAAF 35# Weight Scoring Tables.</t>
  </si>
  <si>
    <t>Required Entries:  Age  and performance (in meters) in each of the five proper events for that age group.</t>
  </si>
  <si>
    <t>All throws with all weights are age factored back to 35# throw as that is the standard IAAF Weight for Open Men.</t>
  </si>
  <si>
    <t>Rex Harvey 18Aug10</t>
  </si>
  <si>
    <t>Wayne</t>
  </si>
  <si>
    <t>Sabin</t>
  </si>
  <si>
    <t>Roger</t>
  </si>
  <si>
    <t>Vergin</t>
  </si>
  <si>
    <t>Jack</t>
  </si>
  <si>
    <t>Kuhns</t>
  </si>
  <si>
    <t>Jerry</t>
  </si>
  <si>
    <t>Harwood</t>
  </si>
  <si>
    <t>Bill</t>
  </si>
  <si>
    <t>Deeter</t>
  </si>
  <si>
    <t>Bob</t>
  </si>
  <si>
    <t>Sager</t>
  </si>
  <si>
    <t>Ted</t>
  </si>
  <si>
    <t>Demetrio</t>
  </si>
  <si>
    <t xml:space="preserve">Lance </t>
  </si>
  <si>
    <t>Neubauer</t>
  </si>
  <si>
    <t>Gambill</t>
  </si>
  <si>
    <t>Harminder</t>
  </si>
  <si>
    <t>Bajwa</t>
  </si>
  <si>
    <t>Wojcik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</si>
</sst>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6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49" fontId="0" fillId="0" borderId="11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3" xfId="0" applyNumberFormat="1" applyBorder="1" applyAlignment="1" applyProtection="1">
      <alignment/>
      <protection hidden="1"/>
    </xf>
    <xf numFmtId="49" fontId="0" fillId="0" borderId="14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2" fontId="0" fillId="33" borderId="14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5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34" borderId="0" xfId="0" applyFont="1" applyFill="1" applyAlignment="1" applyProtection="1">
      <alignment horizontal="center"/>
      <protection hidden="1"/>
    </xf>
    <xf numFmtId="2" fontId="0" fillId="33" borderId="0" xfId="0" applyNumberFormat="1" applyFill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2" fontId="2" fillId="33" borderId="0" xfId="0" applyNumberFormat="1" applyFont="1" applyFill="1" applyAlignment="1" applyProtection="1">
      <alignment horizontal="center"/>
      <protection hidden="1"/>
    </xf>
    <xf numFmtId="1" fontId="2" fillId="34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 Ultra Weight Age Factors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8725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MAF!$B$3</c:f>
              <c:strCache>
                <c:ptCount val="1"/>
                <c:pt idx="0">
                  <c:v>12#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MAF!$B$4:$B$18</c:f>
              <c:numCache>
                <c:ptCount val="15"/>
                <c:pt idx="10">
                  <c:v>1.3043</c:v>
                </c:pt>
                <c:pt idx="11">
                  <c:v>1.4452</c:v>
                </c:pt>
                <c:pt idx="12">
                  <c:v>1.6714</c:v>
                </c:pt>
                <c:pt idx="13">
                  <c:v>2.1057</c:v>
                </c:pt>
                <c:pt idx="14">
                  <c:v>3.2456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MAF!$C$3</c:f>
              <c:strCache>
                <c:ptCount val="1"/>
                <c:pt idx="0">
                  <c:v>16#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MAF!$C$4:$C$18</c:f>
              <c:numCache>
                <c:ptCount val="15"/>
                <c:pt idx="8">
                  <c:v>1.1408</c:v>
                </c:pt>
                <c:pt idx="9">
                  <c:v>1.2286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MAF!$D$3</c:f>
              <c:strCache>
                <c:ptCount val="1"/>
                <c:pt idx="0">
                  <c:v>20#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MAF!$D$4:$D$18</c:f>
              <c:numCache>
                <c:ptCount val="15"/>
                <c:pt idx="6">
                  <c:v>1.0424</c:v>
                </c:pt>
                <c:pt idx="7">
                  <c:v>1.1153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MAF!$E$3</c:f>
              <c:strCache>
                <c:ptCount val="1"/>
                <c:pt idx="0">
                  <c:v>25#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MAF!$E$4:$E$18</c:f>
              <c:numCache>
                <c:ptCount val="15"/>
                <c:pt idx="4">
                  <c:v>1.0488</c:v>
                </c:pt>
                <c:pt idx="5">
                  <c:v>1.1225</c:v>
                </c:pt>
                <c:pt idx="10">
                  <c:v>1.8182</c:v>
                </c:pt>
                <c:pt idx="11">
                  <c:v>2.1074</c:v>
                </c:pt>
                <c:pt idx="12">
                  <c:v>2.5207</c:v>
                </c:pt>
                <c:pt idx="13">
                  <c:v>3.1405</c:v>
                </c:pt>
                <c:pt idx="14">
                  <c:v>4.2149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MAF!$F$3</c:f>
              <c:strCache>
                <c:ptCount val="1"/>
                <c:pt idx="0">
                  <c:v>35#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MAF!$F$4:$F$18</c:f>
              <c:numCache>
                <c:ptCount val="15"/>
                <c:pt idx="0">
                  <c:v>1</c:v>
                </c:pt>
                <c:pt idx="1">
                  <c:v>1.0203</c:v>
                </c:pt>
                <c:pt idx="2">
                  <c:v>1.0898</c:v>
                </c:pt>
                <c:pt idx="3">
                  <c:v>1.1697</c:v>
                </c:pt>
                <c:pt idx="4">
                  <c:v>1.2621</c:v>
                </c:pt>
                <c:pt idx="5">
                  <c:v>1.3704</c:v>
                </c:pt>
                <c:pt idx="6">
                  <c:v>1.45</c:v>
                </c:pt>
                <c:pt idx="7">
                  <c:v>1.58</c:v>
                </c:pt>
                <c:pt idx="8">
                  <c:v>1.74</c:v>
                </c:pt>
                <c:pt idx="9">
                  <c:v>1.94</c:v>
                </c:pt>
                <c:pt idx="10">
                  <c:v>2.2</c:v>
                </c:pt>
                <c:pt idx="11">
                  <c:v>2.55</c:v>
                </c:pt>
                <c:pt idx="12">
                  <c:v>3.05</c:v>
                </c:pt>
                <c:pt idx="13">
                  <c:v>3.8</c:v>
                </c:pt>
                <c:pt idx="14">
                  <c:v>5.1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MAF!$G$3</c:f>
              <c:strCache>
                <c:ptCount val="1"/>
                <c:pt idx="0">
                  <c:v>44#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MAF!$G$4:$G$18</c:f>
              <c:numCache>
                <c:ptCount val="15"/>
                <c:pt idx="6">
                  <c:v>1.8125</c:v>
                </c:pt>
                <c:pt idx="7">
                  <c:v>1.975</c:v>
                </c:pt>
                <c:pt idx="8">
                  <c:v>2.175</c:v>
                </c:pt>
                <c:pt idx="9">
                  <c:v>2.425</c:v>
                </c:pt>
                <c:pt idx="10">
                  <c:v>2.75</c:v>
                </c:pt>
                <c:pt idx="11">
                  <c:v>3.1875</c:v>
                </c:pt>
                <c:pt idx="12">
                  <c:v>3.8125</c:v>
                </c:pt>
                <c:pt idx="13">
                  <c:v>4.75</c:v>
                </c:pt>
                <c:pt idx="14">
                  <c:v>6.375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MAF!$H$3</c:f>
              <c:strCache>
                <c:ptCount val="1"/>
                <c:pt idx="0">
                  <c:v>56#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MAF!$H$4:$H$18</c:f>
              <c:numCache>
                <c:ptCount val="15"/>
                <c:pt idx="0">
                  <c:v>1.6</c:v>
                </c:pt>
                <c:pt idx="1">
                  <c:v>1.6325</c:v>
                </c:pt>
                <c:pt idx="2">
                  <c:v>1.7437</c:v>
                </c:pt>
                <c:pt idx="3">
                  <c:v>1.8715</c:v>
                </c:pt>
                <c:pt idx="4">
                  <c:v>2.0194</c:v>
                </c:pt>
                <c:pt idx="5">
                  <c:v>2.1926</c:v>
                </c:pt>
                <c:pt idx="6">
                  <c:v>2.32</c:v>
                </c:pt>
                <c:pt idx="7">
                  <c:v>2.528</c:v>
                </c:pt>
                <c:pt idx="8">
                  <c:v>2.784</c:v>
                </c:pt>
                <c:pt idx="9">
                  <c:v>3.104</c:v>
                </c:pt>
                <c:pt idx="10">
                  <c:v>3.52</c:v>
                </c:pt>
                <c:pt idx="11">
                  <c:v>4.08</c:v>
                </c:pt>
                <c:pt idx="12">
                  <c:v>4.88</c:v>
                </c:pt>
                <c:pt idx="13">
                  <c:v>6.08</c:v>
                </c:pt>
                <c:pt idx="14">
                  <c:v>8.16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MAF!$I$3</c:f>
              <c:strCache>
                <c:ptCount val="1"/>
                <c:pt idx="0">
                  <c:v>98#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MAF!$I$4:$I$18</c:f>
              <c:numCache>
                <c:ptCount val="15"/>
                <c:pt idx="0">
                  <c:v>3.3333</c:v>
                </c:pt>
                <c:pt idx="1">
                  <c:v>3.401</c:v>
                </c:pt>
                <c:pt idx="2">
                  <c:v>3.6327</c:v>
                </c:pt>
                <c:pt idx="3">
                  <c:v>3.899</c:v>
                </c:pt>
                <c:pt idx="4">
                  <c:v>4.207</c:v>
                </c:pt>
                <c:pt idx="5">
                  <c:v>4.568</c:v>
                </c:pt>
                <c:pt idx="6">
                  <c:v>4.8333</c:v>
                </c:pt>
                <c:pt idx="7">
                  <c:v>5.2667</c:v>
                </c:pt>
                <c:pt idx="8">
                  <c:v>5.8</c:v>
                </c:pt>
                <c:pt idx="9">
                  <c:v>6.4667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MAF!$J$3</c:f>
              <c:strCache>
                <c:ptCount val="1"/>
                <c:pt idx="0">
                  <c:v>200#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MAF!$J$4:$J$18</c:f>
              <c:numCache>
                <c:ptCount val="15"/>
                <c:pt idx="0">
                  <c:v>5.7143</c:v>
                </c:pt>
                <c:pt idx="1">
                  <c:v>5.8303</c:v>
                </c:pt>
                <c:pt idx="2">
                  <c:v>6.2274</c:v>
                </c:pt>
                <c:pt idx="3">
                  <c:v>6.684</c:v>
                </c:pt>
                <c:pt idx="4">
                  <c:v>7.212</c:v>
                </c:pt>
                <c:pt idx="5">
                  <c:v>7.8309</c:v>
                </c:pt>
                <c:pt idx="6">
                  <c:v>8.2857</c:v>
                </c:pt>
                <c:pt idx="7">
                  <c:v>9.0286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MAF!$K$3</c:f>
              <c:strCache>
                <c:ptCount val="1"/>
                <c:pt idx="0">
                  <c:v>300#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MAF!$A$4:$A$18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MAF!$K$4:$K$18</c:f>
              <c:numCache>
                <c:ptCount val="15"/>
                <c:pt idx="0">
                  <c:v>8.6957</c:v>
                </c:pt>
                <c:pt idx="1">
                  <c:v>8.8722</c:v>
                </c:pt>
                <c:pt idx="2">
                  <c:v>9.4765</c:v>
                </c:pt>
                <c:pt idx="3">
                  <c:v>10.1713</c:v>
                </c:pt>
                <c:pt idx="4">
                  <c:v>10.9748</c:v>
                </c:pt>
                <c:pt idx="5">
                  <c:v>11.9165</c:v>
                </c:pt>
              </c:numCache>
            </c:numRef>
          </c:yVal>
          <c:smooth val="0"/>
        </c:ser>
        <c:axId val="45607874"/>
        <c:axId val="7817683"/>
      </c:scatterChart>
      <c:valAx>
        <c:axId val="45607874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7683"/>
        <c:crosses val="autoZero"/>
        <c:crossBetween val="midCat"/>
        <c:dispUnits/>
      </c:valAx>
      <c:valAx>
        <c:axId val="781768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Factor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35275"/>
          <c:w val="0.04525"/>
          <c:h val="0.3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3175"/>
          <c:w val="0.851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MAF!$AT$3</c:f>
              <c:strCache>
                <c:ptCount val="1"/>
                <c:pt idx="0">
                  <c:v>chg.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MAF!$AS$4:$AS$18</c:f>
              <c:numCache/>
            </c:numRef>
          </c:xVal>
          <c:yVal>
            <c:numRef>
              <c:f>MAF!$AT$4:$AT$18</c:f>
              <c:numCache/>
            </c:numRef>
          </c:yVal>
          <c:smooth val="0"/>
        </c:ser>
        <c:axId val="3250284"/>
        <c:axId val="29252557"/>
      </c:scatterChart>
      <c:val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 val="autoZero"/>
        <c:crossBetween val="midCat"/>
        <c:dispUnits/>
      </c:val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60725"/>
          <c:w val="0.084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2</xdr:row>
      <xdr:rowOff>28575</xdr:rowOff>
    </xdr:from>
    <xdr:to>
      <xdr:col>53</xdr:col>
      <xdr:colOff>342900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7241500" y="333375"/>
        <a:ext cx="44196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4"/>
  <sheetViews>
    <sheetView workbookViewId="0" topLeftCell="A77">
      <pane ySplit="580" topLeftCell="BM1" activePane="bottomLeft" state="split"/>
      <selection pane="topLeft" activeCell="AI77" sqref="AI1:AI65536"/>
      <selection pane="bottomLeft" activeCell="B4" sqref="B4:K18"/>
    </sheetView>
  </sheetViews>
  <sheetFormatPr defaultColWidth="8.8515625" defaultRowHeight="12.75"/>
  <cols>
    <col min="1" max="34" width="8.8515625" style="0" customWidth="1"/>
    <col min="35" max="35" width="9.140625" style="6" customWidth="1"/>
  </cols>
  <sheetData>
    <row r="1" spans="2:46" ht="12">
      <c r="B1" s="3" t="s">
        <v>43</v>
      </c>
      <c r="L1" t="s">
        <v>46</v>
      </c>
      <c r="V1" t="s">
        <v>47</v>
      </c>
      <c r="AG1" s="3" t="s">
        <v>52</v>
      </c>
      <c r="AI1"/>
      <c r="AT1" s="6"/>
    </row>
    <row r="2" spans="35:46" ht="12">
      <c r="AI2"/>
      <c r="AT2" s="6"/>
    </row>
    <row r="3" spans="1:46" ht="12">
      <c r="A3" t="s">
        <v>1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26</v>
      </c>
      <c r="H3" t="s">
        <v>13</v>
      </c>
      <c r="I3" t="s">
        <v>14</v>
      </c>
      <c r="J3" t="s">
        <v>15</v>
      </c>
      <c r="K3" t="s">
        <v>16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26</v>
      </c>
      <c r="R3" t="s">
        <v>13</v>
      </c>
      <c r="S3" t="s">
        <v>14</v>
      </c>
      <c r="T3" t="s">
        <v>15</v>
      </c>
      <c r="U3" t="s">
        <v>16</v>
      </c>
      <c r="V3" t="s">
        <v>8</v>
      </c>
      <c r="W3" t="s">
        <v>9</v>
      </c>
      <c r="X3" t="s">
        <v>10</v>
      </c>
      <c r="Y3" t="s">
        <v>11</v>
      </c>
      <c r="Z3" t="s">
        <v>12</v>
      </c>
      <c r="AA3" t="s">
        <v>26</v>
      </c>
      <c r="AB3" t="s">
        <v>13</v>
      </c>
      <c r="AC3" t="s">
        <v>14</v>
      </c>
      <c r="AD3" t="s">
        <v>15</v>
      </c>
      <c r="AE3" t="s">
        <v>16</v>
      </c>
      <c r="AF3" t="s">
        <v>37</v>
      </c>
      <c r="AG3" t="s">
        <v>8</v>
      </c>
      <c r="AH3" t="s">
        <v>9</v>
      </c>
      <c r="AI3" t="s">
        <v>10</v>
      </c>
      <c r="AJ3" t="s">
        <v>11</v>
      </c>
      <c r="AK3" t="s">
        <v>12</v>
      </c>
      <c r="AL3" t="s">
        <v>26</v>
      </c>
      <c r="AM3" t="s">
        <v>13</v>
      </c>
      <c r="AN3" t="s">
        <v>14</v>
      </c>
      <c r="AO3" t="s">
        <v>15</v>
      </c>
      <c r="AP3" t="s">
        <v>16</v>
      </c>
      <c r="AR3" t="s">
        <v>50</v>
      </c>
      <c r="AS3" t="s">
        <v>49</v>
      </c>
      <c r="AT3" s="10" t="s">
        <v>51</v>
      </c>
    </row>
    <row r="4" spans="1:46" ht="12">
      <c r="A4">
        <v>30</v>
      </c>
      <c r="B4" s="1"/>
      <c r="C4" s="1"/>
      <c r="D4" s="1"/>
      <c r="E4" s="1"/>
      <c r="F4" s="1">
        <v>1</v>
      </c>
      <c r="G4" s="1"/>
      <c r="H4" s="1">
        <v>1.6</v>
      </c>
      <c r="I4" s="1">
        <v>3.3333</v>
      </c>
      <c r="J4" s="1">
        <v>5.7143</v>
      </c>
      <c r="K4" s="1">
        <v>8.6957</v>
      </c>
      <c r="P4">
        <v>1</v>
      </c>
      <c r="Q4">
        <v>1.3158</v>
      </c>
      <c r="R4">
        <v>1.6129</v>
      </c>
      <c r="S4">
        <v>3.3333</v>
      </c>
      <c r="T4">
        <v>8.3333</v>
      </c>
      <c r="U4">
        <v>14.2857</v>
      </c>
      <c r="V4" s="6">
        <f aca="true" t="shared" si="0" ref="V4:V18">IF(L4="","",-1*(L4-B4)/L4)</f>
      </c>
      <c r="W4" s="6">
        <f aca="true" t="shared" si="1" ref="W4:W13">IF(M4="","",-1*(M4-C4)/M4)</f>
      </c>
      <c r="X4" s="6">
        <f aca="true" t="shared" si="2" ref="X4:X11">IF(N4="","",-1*(N4-D4)/N4)</f>
      </c>
      <c r="Y4" s="6">
        <f aca="true" t="shared" si="3" ref="Y4:Y18">IF(O4="","",-1*(O4-E4)/O4)</f>
      </c>
      <c r="Z4" s="6">
        <f aca="true" t="shared" si="4" ref="Z4:Z18">IF(P4="","",-1*(P4-F4)/P4)</f>
        <v>0</v>
      </c>
      <c r="AA4" s="6"/>
      <c r="AB4" s="6">
        <f aca="true" t="shared" si="5" ref="AB4:AB18">IF(R4="","",-1*(R4-H4)/R4)</f>
        <v>-0.007998015996031936</v>
      </c>
      <c r="AC4" s="6">
        <f aca="true" t="shared" si="6" ref="AC4:AC18">IF(S4="","",-1*(S4-I4)/S4)</f>
        <v>0</v>
      </c>
      <c r="AD4" s="6">
        <f aca="true" t="shared" si="7" ref="AD4:AD18">IF(T4="","",-1*(T4-J4)/T4)</f>
        <v>-0.31428125712502847</v>
      </c>
      <c r="AE4" s="6">
        <f aca="true" t="shared" si="8" ref="AE4:AE18">IF(U4="","",-1*(U4-K4)/U4)</f>
        <v>-0.3913003913003913</v>
      </c>
      <c r="AF4">
        <v>30</v>
      </c>
      <c r="AG4" s="1"/>
      <c r="AH4" s="1"/>
      <c r="AI4" s="1"/>
      <c r="AJ4" s="1"/>
      <c r="AK4" s="1">
        <f aca="true" t="shared" si="9" ref="AH4:AP18">IF(F4&lt;1,"",ROUND(F4,4))</f>
        <v>1</v>
      </c>
      <c r="AL4" s="1"/>
      <c r="AM4" s="1">
        <f t="shared" si="9"/>
        <v>1.6</v>
      </c>
      <c r="AN4" s="1">
        <f t="shared" si="9"/>
        <v>3.3333</v>
      </c>
      <c r="AO4" s="1">
        <f t="shared" si="9"/>
        <v>5.7143</v>
      </c>
      <c r="AP4" s="1">
        <f t="shared" si="9"/>
        <v>8.6957</v>
      </c>
      <c r="AQ4">
        <v>30</v>
      </c>
      <c r="AR4">
        <f aca="true" t="shared" si="10" ref="AR4:AR18">P4</f>
        <v>1</v>
      </c>
      <c r="AS4" s="1">
        <f aca="true" t="shared" si="11" ref="AS4:AS9">F4</f>
        <v>1</v>
      </c>
      <c r="AT4" s="6">
        <f>(AS4/AR4)-1</f>
        <v>0</v>
      </c>
    </row>
    <row r="5" spans="1:46" ht="12">
      <c r="A5">
        <v>35</v>
      </c>
      <c r="B5" s="1"/>
      <c r="C5" s="1"/>
      <c r="D5" s="1"/>
      <c r="E5" s="1"/>
      <c r="F5" s="1">
        <v>1.0203</v>
      </c>
      <c r="G5" s="1"/>
      <c r="H5" s="1">
        <v>1.6325</v>
      </c>
      <c r="I5" s="1">
        <v>3.401</v>
      </c>
      <c r="J5" s="1">
        <v>5.8303</v>
      </c>
      <c r="K5" s="1">
        <v>8.8722</v>
      </c>
      <c r="P5">
        <v>1.0252</v>
      </c>
      <c r="Q5">
        <v>1.3489</v>
      </c>
      <c r="R5">
        <v>1.6535</v>
      </c>
      <c r="S5">
        <v>3.4173</v>
      </c>
      <c r="T5">
        <v>8.5433</v>
      </c>
      <c r="U5">
        <v>14.6457</v>
      </c>
      <c r="V5" s="6">
        <f t="shared" si="0"/>
      </c>
      <c r="W5" s="6">
        <f t="shared" si="1"/>
      </c>
      <c r="X5" s="6">
        <f t="shared" si="2"/>
      </c>
      <c r="Y5" s="6">
        <f t="shared" si="3"/>
      </c>
      <c r="Z5" s="6">
        <f t="shared" si="4"/>
        <v>-0.004779555208739666</v>
      </c>
      <c r="AA5" s="6"/>
      <c r="AB5" s="6">
        <f t="shared" si="5"/>
        <v>-0.012700332627759242</v>
      </c>
      <c r="AC5" s="6">
        <f t="shared" si="6"/>
        <v>-0.004769847540455975</v>
      </c>
      <c r="AD5" s="6">
        <f t="shared" si="7"/>
        <v>-0.3175587887584423</v>
      </c>
      <c r="AE5" s="6">
        <f t="shared" si="8"/>
        <v>-0.3942112702021754</v>
      </c>
      <c r="AF5">
        <v>35</v>
      </c>
      <c r="AG5" s="1"/>
      <c r="AH5" s="1"/>
      <c r="AI5" s="1"/>
      <c r="AJ5" s="1"/>
      <c r="AK5" s="1">
        <f t="shared" si="9"/>
        <v>1.0203</v>
      </c>
      <c r="AL5" s="1"/>
      <c r="AM5" s="1">
        <f t="shared" si="9"/>
        <v>1.6325</v>
      </c>
      <c r="AN5" s="1">
        <f t="shared" si="9"/>
        <v>3.401</v>
      </c>
      <c r="AO5" s="1">
        <f t="shared" si="9"/>
        <v>5.8303</v>
      </c>
      <c r="AP5" s="1">
        <f t="shared" si="9"/>
        <v>8.8722</v>
      </c>
      <c r="AQ5">
        <v>35</v>
      </c>
      <c r="AR5">
        <f t="shared" si="10"/>
        <v>1.0252</v>
      </c>
      <c r="AS5" s="1">
        <f t="shared" si="11"/>
        <v>1.0203</v>
      </c>
      <c r="AT5" s="6">
        <f aca="true" t="shared" si="12" ref="AT5:AT18">(AS5/AR5)-1</f>
        <v>-0.004779555208739628</v>
      </c>
    </row>
    <row r="6" spans="1:46" ht="12">
      <c r="A6">
        <v>40</v>
      </c>
      <c r="B6" s="1"/>
      <c r="C6" s="1"/>
      <c r="D6" s="1"/>
      <c r="E6" s="1"/>
      <c r="F6" s="1">
        <v>1.0898</v>
      </c>
      <c r="G6" s="1"/>
      <c r="H6" s="1">
        <v>1.7437</v>
      </c>
      <c r="I6" s="1">
        <v>3.6327</v>
      </c>
      <c r="J6" s="1">
        <v>6.2274</v>
      </c>
      <c r="K6" s="1">
        <v>9.4765</v>
      </c>
      <c r="P6">
        <v>1.0943</v>
      </c>
      <c r="Q6">
        <v>1.4399</v>
      </c>
      <c r="R6">
        <v>1.765</v>
      </c>
      <c r="S6">
        <v>3.6477</v>
      </c>
      <c r="T6">
        <v>9.1192</v>
      </c>
      <c r="U6">
        <v>15.6329</v>
      </c>
      <c r="V6" s="6">
        <f t="shared" si="0"/>
      </c>
      <c r="W6" s="6">
        <f t="shared" si="1"/>
      </c>
      <c r="X6" s="6">
        <f t="shared" si="2"/>
      </c>
      <c r="Y6" s="6">
        <f t="shared" si="3"/>
      </c>
      <c r="Z6" s="6">
        <f t="shared" si="4"/>
        <v>-0.004112217856163711</v>
      </c>
      <c r="AA6" s="6"/>
      <c r="AB6" s="6">
        <f t="shared" si="5"/>
        <v>-0.012067988668555171</v>
      </c>
      <c r="AC6" s="6">
        <f t="shared" si="6"/>
        <v>-0.004112180277983421</v>
      </c>
      <c r="AD6" s="6">
        <f t="shared" si="7"/>
        <v>-0.317111150100886</v>
      </c>
      <c r="AE6" s="6">
        <f t="shared" si="8"/>
        <v>-0.393810489416551</v>
      </c>
      <c r="AF6">
        <v>40</v>
      </c>
      <c r="AG6" s="1"/>
      <c r="AH6" s="1"/>
      <c r="AI6" s="1"/>
      <c r="AJ6" s="1"/>
      <c r="AK6" s="1">
        <f t="shared" si="9"/>
        <v>1.0898</v>
      </c>
      <c r="AL6" s="1"/>
      <c r="AM6" s="1">
        <f t="shared" si="9"/>
        <v>1.7437</v>
      </c>
      <c r="AN6" s="1">
        <f t="shared" si="9"/>
        <v>3.6327</v>
      </c>
      <c r="AO6" s="1">
        <f t="shared" si="9"/>
        <v>6.2274</v>
      </c>
      <c r="AP6" s="1">
        <f t="shared" si="9"/>
        <v>9.4765</v>
      </c>
      <c r="AQ6">
        <v>40</v>
      </c>
      <c r="AR6">
        <f t="shared" si="10"/>
        <v>1.0943</v>
      </c>
      <c r="AS6" s="1">
        <f t="shared" si="11"/>
        <v>1.0898</v>
      </c>
      <c r="AT6" s="6">
        <f t="shared" si="12"/>
        <v>-0.004112217856163669</v>
      </c>
    </row>
    <row r="7" spans="1:46" ht="12">
      <c r="A7">
        <v>45</v>
      </c>
      <c r="B7" s="1"/>
      <c r="C7" s="1"/>
      <c r="D7" s="1"/>
      <c r="E7" s="1"/>
      <c r="F7" s="1">
        <v>1.1697</v>
      </c>
      <c r="G7" s="1"/>
      <c r="H7" s="1">
        <v>1.8715</v>
      </c>
      <c r="I7" s="1">
        <v>3.899</v>
      </c>
      <c r="J7" s="1">
        <v>6.684</v>
      </c>
      <c r="K7" s="1">
        <v>10.1713</v>
      </c>
      <c r="P7">
        <v>1.1734</v>
      </c>
      <c r="Q7">
        <v>1.5439</v>
      </c>
      <c r="R7">
        <v>1.8926</v>
      </c>
      <c r="S7">
        <v>3.9113</v>
      </c>
      <c r="T7">
        <v>9.7783</v>
      </c>
      <c r="U7">
        <v>16.7629</v>
      </c>
      <c r="V7" s="6">
        <f t="shared" si="0"/>
      </c>
      <c r="W7" s="6">
        <f t="shared" si="1"/>
      </c>
      <c r="X7" s="6">
        <f t="shared" si="2"/>
      </c>
      <c r="Y7" s="6">
        <f t="shared" si="3"/>
      </c>
      <c r="Z7" s="6">
        <f t="shared" si="4"/>
        <v>-0.0031532299301176383</v>
      </c>
      <c r="AA7" s="6"/>
      <c r="AB7" s="6">
        <f t="shared" si="5"/>
        <v>-0.01114868434957208</v>
      </c>
      <c r="AC7" s="6">
        <f t="shared" si="6"/>
        <v>-0.003144734487254928</v>
      </c>
      <c r="AD7" s="6">
        <f t="shared" si="7"/>
        <v>-0.31644559892823904</v>
      </c>
      <c r="AE7" s="6">
        <f t="shared" si="8"/>
        <v>-0.3932255158713587</v>
      </c>
      <c r="AF7">
        <v>45</v>
      </c>
      <c r="AG7" s="1"/>
      <c r="AH7" s="1"/>
      <c r="AI7" s="1"/>
      <c r="AJ7" s="1"/>
      <c r="AK7" s="1">
        <f t="shared" si="9"/>
        <v>1.1697</v>
      </c>
      <c r="AL7" s="1"/>
      <c r="AM7" s="1">
        <f t="shared" si="9"/>
        <v>1.8715</v>
      </c>
      <c r="AN7" s="1">
        <f t="shared" si="9"/>
        <v>3.899</v>
      </c>
      <c r="AO7" s="1">
        <f t="shared" si="9"/>
        <v>6.684</v>
      </c>
      <c r="AP7" s="1">
        <f t="shared" si="9"/>
        <v>10.1713</v>
      </c>
      <c r="AQ7">
        <v>45</v>
      </c>
      <c r="AR7">
        <f t="shared" si="10"/>
        <v>1.1734</v>
      </c>
      <c r="AS7" s="1">
        <f t="shared" si="11"/>
        <v>1.1697</v>
      </c>
      <c r="AT7" s="6">
        <f t="shared" si="12"/>
        <v>-0.0031532299301176847</v>
      </c>
    </row>
    <row r="8" spans="1:46" ht="12">
      <c r="A8">
        <v>50</v>
      </c>
      <c r="B8" s="1"/>
      <c r="C8" s="1"/>
      <c r="D8" s="1"/>
      <c r="E8" s="1">
        <v>1.0488</v>
      </c>
      <c r="F8" s="1">
        <v>1.2621</v>
      </c>
      <c r="G8" s="1"/>
      <c r="H8" s="1">
        <v>2.0194</v>
      </c>
      <c r="I8" s="1">
        <v>4.207</v>
      </c>
      <c r="J8" s="1">
        <v>7.212</v>
      </c>
      <c r="K8" s="1">
        <v>10.9748</v>
      </c>
      <c r="O8">
        <v>1.1123</v>
      </c>
      <c r="P8">
        <v>1.2647</v>
      </c>
      <c r="Q8">
        <v>1.6641</v>
      </c>
      <c r="R8">
        <v>2.0399</v>
      </c>
      <c r="S8">
        <v>4.2158</v>
      </c>
      <c r="T8">
        <v>10.5395</v>
      </c>
      <c r="U8">
        <v>18.0678</v>
      </c>
      <c r="V8" s="6">
        <f t="shared" si="0"/>
      </c>
      <c r="W8" s="6">
        <f t="shared" si="1"/>
      </c>
      <c r="X8" s="6">
        <f t="shared" si="2"/>
      </c>
      <c r="Y8" s="6">
        <f t="shared" si="3"/>
        <v>-0.057088914861098725</v>
      </c>
      <c r="Z8" s="6">
        <f t="shared" si="4"/>
        <v>-0.0020558235154581606</v>
      </c>
      <c r="AA8" s="6"/>
      <c r="AB8" s="6">
        <f t="shared" si="5"/>
        <v>-0.010049512230991589</v>
      </c>
      <c r="AC8" s="6">
        <f t="shared" si="6"/>
        <v>-0.002087385549599108</v>
      </c>
      <c r="AD8" s="6">
        <f t="shared" si="7"/>
        <v>-0.31571706437686803</v>
      </c>
      <c r="AE8" s="6">
        <f t="shared" si="8"/>
        <v>-0.39257684942272986</v>
      </c>
      <c r="AF8">
        <v>50</v>
      </c>
      <c r="AG8" s="1"/>
      <c r="AH8" s="1"/>
      <c r="AI8" s="1"/>
      <c r="AJ8" s="1">
        <f t="shared" si="9"/>
        <v>1.0488</v>
      </c>
      <c r="AK8" s="1">
        <f t="shared" si="9"/>
        <v>1.2621</v>
      </c>
      <c r="AL8" s="1"/>
      <c r="AM8" s="1">
        <f t="shared" si="9"/>
        <v>2.0194</v>
      </c>
      <c r="AN8" s="1">
        <f t="shared" si="9"/>
        <v>4.207</v>
      </c>
      <c r="AO8" s="1">
        <f t="shared" si="9"/>
        <v>7.212</v>
      </c>
      <c r="AP8" s="1">
        <f t="shared" si="9"/>
        <v>10.9748</v>
      </c>
      <c r="AQ8">
        <v>50</v>
      </c>
      <c r="AR8">
        <f t="shared" si="10"/>
        <v>1.2647</v>
      </c>
      <c r="AS8" s="1">
        <f t="shared" si="11"/>
        <v>1.2621</v>
      </c>
      <c r="AT8" s="6">
        <f t="shared" si="12"/>
        <v>-0.0020558235154581883</v>
      </c>
    </row>
    <row r="9" spans="1:46" ht="12">
      <c r="A9">
        <v>55</v>
      </c>
      <c r="B9" s="1"/>
      <c r="C9" s="1"/>
      <c r="D9" s="1"/>
      <c r="E9" s="1">
        <v>1.1225</v>
      </c>
      <c r="F9" s="1">
        <v>1.3704</v>
      </c>
      <c r="G9" s="1"/>
      <c r="H9" s="1">
        <v>2.1926</v>
      </c>
      <c r="I9" s="1">
        <v>4.568</v>
      </c>
      <c r="J9" s="1">
        <v>7.8309</v>
      </c>
      <c r="K9" s="1">
        <v>11.9165</v>
      </c>
      <c r="O9">
        <v>1.2105</v>
      </c>
      <c r="P9">
        <v>1.3715</v>
      </c>
      <c r="Q9">
        <v>1.8047</v>
      </c>
      <c r="R9">
        <v>2.2122</v>
      </c>
      <c r="S9">
        <v>4.5718</v>
      </c>
      <c r="T9">
        <v>11.4295</v>
      </c>
      <c r="U9">
        <v>19.5934</v>
      </c>
      <c r="V9" s="6">
        <f t="shared" si="0"/>
      </c>
      <c r="W9" s="6">
        <f t="shared" si="1"/>
      </c>
      <c r="X9" s="6">
        <f t="shared" si="2"/>
      </c>
      <c r="Y9" s="6">
        <f t="shared" si="3"/>
        <v>-0.07269723254853355</v>
      </c>
      <c r="Z9" s="6">
        <f t="shared" si="4"/>
        <v>-0.0008020415603353109</v>
      </c>
      <c r="AA9" s="6"/>
      <c r="AB9" s="6">
        <f t="shared" si="5"/>
        <v>-0.008859958412440132</v>
      </c>
      <c r="AC9" s="6">
        <f t="shared" si="6"/>
        <v>-0.0008311824664246087</v>
      </c>
      <c r="AD9" s="6">
        <f t="shared" si="7"/>
        <v>-0.31485191828163966</v>
      </c>
      <c r="AE9" s="6">
        <f t="shared" si="8"/>
        <v>-0.3918105076199128</v>
      </c>
      <c r="AF9">
        <v>55</v>
      </c>
      <c r="AG9" s="1"/>
      <c r="AH9" s="1"/>
      <c r="AI9" s="1"/>
      <c r="AJ9" s="1">
        <f t="shared" si="9"/>
        <v>1.1225</v>
      </c>
      <c r="AK9" s="1">
        <f t="shared" si="9"/>
        <v>1.3704</v>
      </c>
      <c r="AL9" s="1"/>
      <c r="AM9" s="1">
        <f t="shared" si="9"/>
        <v>2.1926</v>
      </c>
      <c r="AN9" s="1">
        <f t="shared" si="9"/>
        <v>4.568</v>
      </c>
      <c r="AO9" s="1">
        <f t="shared" si="9"/>
        <v>7.8309</v>
      </c>
      <c r="AP9" s="1">
        <f t="shared" si="9"/>
        <v>11.9165</v>
      </c>
      <c r="AQ9">
        <v>55</v>
      </c>
      <c r="AR9">
        <f t="shared" si="10"/>
        <v>1.3715</v>
      </c>
      <c r="AS9" s="1">
        <f t="shared" si="11"/>
        <v>1.3704</v>
      </c>
      <c r="AT9" s="6">
        <f t="shared" si="12"/>
        <v>-0.0008020415603353648</v>
      </c>
    </row>
    <row r="10" spans="1:46" ht="12">
      <c r="A10">
        <v>60</v>
      </c>
      <c r="B10" s="1"/>
      <c r="C10" s="1"/>
      <c r="D10" s="1">
        <v>1.0424</v>
      </c>
      <c r="E10" s="1"/>
      <c r="F10" s="1">
        <v>1.45</v>
      </c>
      <c r="G10" s="1">
        <v>1.8125</v>
      </c>
      <c r="H10" s="1">
        <v>2.32</v>
      </c>
      <c r="I10" s="1">
        <v>4.8333</v>
      </c>
      <c r="J10" s="1">
        <v>8.2857</v>
      </c>
      <c r="K10" s="1"/>
      <c r="N10">
        <v>1.1392</v>
      </c>
      <c r="O10">
        <v>1.3282</v>
      </c>
      <c r="P10">
        <v>1.498</v>
      </c>
      <c r="Q10">
        <v>1.9711</v>
      </c>
      <c r="R10">
        <v>2.4162</v>
      </c>
      <c r="S10">
        <v>4.9934</v>
      </c>
      <c r="T10">
        <v>12.4836</v>
      </c>
      <c r="V10" s="6">
        <f t="shared" si="0"/>
      </c>
      <c r="W10" s="6">
        <f t="shared" si="1"/>
      </c>
      <c r="X10" s="6">
        <f t="shared" si="2"/>
        <v>-0.08497191011235955</v>
      </c>
      <c r="Y10" s="6"/>
      <c r="Z10" s="6">
        <f t="shared" si="4"/>
        <v>-0.03204272363150871</v>
      </c>
      <c r="AA10" s="6">
        <f aca="true" t="shared" si="13" ref="AA10:AA18">IF(Q10="","",-1*(Q10-G10)/Q10)</f>
        <v>-0.08046268580995387</v>
      </c>
      <c r="AB10" s="6">
        <f t="shared" si="5"/>
        <v>-0.0398145848853572</v>
      </c>
      <c r="AC10" s="6">
        <f t="shared" si="6"/>
        <v>-0.0320623222653903</v>
      </c>
      <c r="AD10" s="6">
        <f t="shared" si="7"/>
        <v>-0.33627319042583864</v>
      </c>
      <c r="AE10" s="6">
        <f t="shared" si="8"/>
      </c>
      <c r="AF10">
        <v>60</v>
      </c>
      <c r="AG10" s="1"/>
      <c r="AH10" s="1"/>
      <c r="AI10" s="1">
        <f t="shared" si="9"/>
        <v>1.0424</v>
      </c>
      <c r="AJ10" s="1"/>
      <c r="AK10" s="1">
        <f t="shared" si="9"/>
        <v>1.45</v>
      </c>
      <c r="AL10" s="1">
        <f t="shared" si="9"/>
        <v>1.8125</v>
      </c>
      <c r="AM10" s="1">
        <f t="shared" si="9"/>
        <v>2.32</v>
      </c>
      <c r="AN10" s="1">
        <f t="shared" si="9"/>
        <v>4.8333</v>
      </c>
      <c r="AO10" s="1">
        <f t="shared" si="9"/>
        <v>8.2857</v>
      </c>
      <c r="AP10" s="1"/>
      <c r="AQ10">
        <v>60</v>
      </c>
      <c r="AR10">
        <f t="shared" si="10"/>
        <v>1.498</v>
      </c>
      <c r="AS10" s="1">
        <v>1.45</v>
      </c>
      <c r="AT10" s="6">
        <f t="shared" si="12"/>
        <v>-0.03204272363150873</v>
      </c>
    </row>
    <row r="11" spans="1:46" ht="12">
      <c r="A11">
        <v>65</v>
      </c>
      <c r="B11" s="1"/>
      <c r="C11" s="1"/>
      <c r="D11" s="1">
        <v>1.1153</v>
      </c>
      <c r="E11" s="1"/>
      <c r="F11" s="1">
        <v>1.58</v>
      </c>
      <c r="G11" s="1">
        <v>1.975</v>
      </c>
      <c r="H11" s="1">
        <v>2.528</v>
      </c>
      <c r="I11" s="1">
        <v>5.2667</v>
      </c>
      <c r="J11" s="1">
        <v>9.0286</v>
      </c>
      <c r="K11" s="1"/>
      <c r="N11">
        <v>1.2615</v>
      </c>
      <c r="O11">
        <v>1.471</v>
      </c>
      <c r="P11">
        <v>1.6502</v>
      </c>
      <c r="Q11">
        <v>2.1714</v>
      </c>
      <c r="R11">
        <v>2.6617</v>
      </c>
      <c r="S11">
        <v>5.5008</v>
      </c>
      <c r="T11">
        <v>13.7519</v>
      </c>
      <c r="V11" s="6">
        <f t="shared" si="0"/>
      </c>
      <c r="W11" s="6">
        <f t="shared" si="1"/>
      </c>
      <c r="X11" s="6">
        <f t="shared" si="2"/>
        <v>-0.11589377724930645</v>
      </c>
      <c r="Y11" s="6"/>
      <c r="Z11" s="6">
        <f t="shared" si="4"/>
        <v>-0.0425402981456792</v>
      </c>
      <c r="AA11" s="6">
        <f t="shared" si="13"/>
        <v>-0.09044855853366497</v>
      </c>
      <c r="AB11" s="6">
        <f t="shared" si="5"/>
        <v>-0.050231055340571866</v>
      </c>
      <c r="AC11" s="6">
        <f t="shared" si="6"/>
        <v>-0.0425574461896451</v>
      </c>
      <c r="AD11" s="6">
        <f t="shared" si="7"/>
        <v>-0.34346526661770366</v>
      </c>
      <c r="AE11" s="6">
        <f t="shared" si="8"/>
      </c>
      <c r="AF11">
        <v>65</v>
      </c>
      <c r="AG11" s="1"/>
      <c r="AH11" s="1"/>
      <c r="AI11" s="1">
        <f t="shared" si="9"/>
        <v>1.1153</v>
      </c>
      <c r="AJ11" s="1"/>
      <c r="AK11" s="1">
        <f t="shared" si="9"/>
        <v>1.58</v>
      </c>
      <c r="AL11" s="1">
        <f t="shared" si="9"/>
        <v>1.975</v>
      </c>
      <c r="AM11" s="1">
        <f t="shared" si="9"/>
        <v>2.528</v>
      </c>
      <c r="AN11" s="1">
        <f t="shared" si="9"/>
        <v>5.2667</v>
      </c>
      <c r="AO11" s="1">
        <f t="shared" si="9"/>
        <v>9.0286</v>
      </c>
      <c r="AP11" s="1"/>
      <c r="AQ11">
        <v>65</v>
      </c>
      <c r="AR11">
        <f t="shared" si="10"/>
        <v>1.6502</v>
      </c>
      <c r="AS11" s="1">
        <v>1.58</v>
      </c>
      <c r="AT11" s="6">
        <f t="shared" si="12"/>
        <v>-0.04254029814567917</v>
      </c>
    </row>
    <row r="12" spans="1:46" ht="12">
      <c r="A12">
        <v>70</v>
      </c>
      <c r="B12" s="1"/>
      <c r="C12" s="1">
        <v>1.1408</v>
      </c>
      <c r="D12" s="1"/>
      <c r="E12" s="1"/>
      <c r="F12" s="1">
        <v>1.74</v>
      </c>
      <c r="G12" s="1">
        <v>2.175</v>
      </c>
      <c r="H12" s="1">
        <v>2.784</v>
      </c>
      <c r="I12" s="1">
        <v>5.8</v>
      </c>
      <c r="J12" s="1"/>
      <c r="K12" s="1"/>
      <c r="M12">
        <v>1.2943</v>
      </c>
      <c r="N12">
        <v>1.4131</v>
      </c>
      <c r="O12">
        <v>1.6398</v>
      </c>
      <c r="P12">
        <v>1.8369</v>
      </c>
      <c r="Q12">
        <v>2.4169</v>
      </c>
      <c r="R12">
        <v>2.9627</v>
      </c>
      <c r="S12">
        <v>6.1228</v>
      </c>
      <c r="V12" s="6">
        <f t="shared" si="0"/>
      </c>
      <c r="W12" s="6">
        <f t="shared" si="1"/>
        <v>-0.11859692497875297</v>
      </c>
      <c r="X12" s="6"/>
      <c r="Y12" s="6"/>
      <c r="Z12" s="6">
        <f t="shared" si="4"/>
        <v>-0.0527519189939572</v>
      </c>
      <c r="AA12" s="6">
        <f t="shared" si="13"/>
        <v>-0.10008688816252233</v>
      </c>
      <c r="AB12" s="6">
        <f t="shared" si="5"/>
        <v>-0.060316603098525025</v>
      </c>
      <c r="AC12" s="6">
        <f t="shared" si="6"/>
        <v>-0.052720977330633044</v>
      </c>
      <c r="AD12" s="6">
        <f t="shared" si="7"/>
      </c>
      <c r="AE12" s="6">
        <f t="shared" si="8"/>
      </c>
      <c r="AF12">
        <v>70</v>
      </c>
      <c r="AG12" s="1"/>
      <c r="AH12" s="1">
        <f t="shared" si="9"/>
        <v>1.1408</v>
      </c>
      <c r="AI12" s="1"/>
      <c r="AJ12" s="1"/>
      <c r="AK12" s="1">
        <f t="shared" si="9"/>
        <v>1.74</v>
      </c>
      <c r="AL12" s="1">
        <f t="shared" si="9"/>
        <v>2.175</v>
      </c>
      <c r="AM12" s="1">
        <f t="shared" si="9"/>
        <v>2.784</v>
      </c>
      <c r="AN12" s="1">
        <f t="shared" si="9"/>
        <v>5.8</v>
      </c>
      <c r="AO12" s="1"/>
      <c r="AP12" s="1"/>
      <c r="AQ12">
        <v>70</v>
      </c>
      <c r="AR12">
        <f t="shared" si="10"/>
        <v>1.8369</v>
      </c>
      <c r="AS12" s="1">
        <v>1.74</v>
      </c>
      <c r="AT12" s="6">
        <f t="shared" si="12"/>
        <v>-0.05275191899395726</v>
      </c>
    </row>
    <row r="13" spans="1:46" ht="12">
      <c r="A13">
        <v>75</v>
      </c>
      <c r="B13" s="1"/>
      <c r="C13" s="1">
        <v>1.2286</v>
      </c>
      <c r="D13" s="1"/>
      <c r="E13" s="1"/>
      <c r="F13" s="1">
        <v>1.94</v>
      </c>
      <c r="G13" s="1">
        <v>2.425</v>
      </c>
      <c r="H13" s="1">
        <v>3.104</v>
      </c>
      <c r="I13" s="1">
        <v>6.4667</v>
      </c>
      <c r="J13" s="1"/>
      <c r="K13" s="1"/>
      <c r="M13">
        <v>1.4735</v>
      </c>
      <c r="N13">
        <v>1.6062</v>
      </c>
      <c r="O13">
        <v>1.8571</v>
      </c>
      <c r="P13">
        <v>2.0711</v>
      </c>
      <c r="Q13">
        <v>2.7251</v>
      </c>
      <c r="R13">
        <v>3.3404</v>
      </c>
      <c r="S13">
        <v>6.9036</v>
      </c>
      <c r="V13" s="6">
        <f t="shared" si="0"/>
      </c>
      <c r="W13" s="6">
        <f t="shared" si="1"/>
        <v>-0.16620291822192068</v>
      </c>
      <c r="X13" s="6"/>
      <c r="Y13" s="6"/>
      <c r="Z13" s="6">
        <f t="shared" si="4"/>
        <v>-0.06329969581381874</v>
      </c>
      <c r="AA13" s="6">
        <f t="shared" si="13"/>
        <v>-0.11012439910462003</v>
      </c>
      <c r="AB13" s="6">
        <f t="shared" si="5"/>
        <v>-0.07076996766854261</v>
      </c>
      <c r="AC13" s="6">
        <f t="shared" si="6"/>
        <v>-0.06328582189002833</v>
      </c>
      <c r="AD13" s="6">
        <f t="shared" si="7"/>
      </c>
      <c r="AE13" s="6">
        <f t="shared" si="8"/>
      </c>
      <c r="AF13">
        <v>75</v>
      </c>
      <c r="AG13" s="1"/>
      <c r="AH13" s="1">
        <f t="shared" si="9"/>
        <v>1.2286</v>
      </c>
      <c r="AI13" s="1"/>
      <c r="AJ13" s="1"/>
      <c r="AK13" s="1">
        <f t="shared" si="9"/>
        <v>1.94</v>
      </c>
      <c r="AL13" s="1">
        <f t="shared" si="9"/>
        <v>2.425</v>
      </c>
      <c r="AM13" s="1">
        <f t="shared" si="9"/>
        <v>3.104</v>
      </c>
      <c r="AN13" s="1">
        <f t="shared" si="9"/>
        <v>6.4667</v>
      </c>
      <c r="AO13" s="1"/>
      <c r="AP13" s="1"/>
      <c r="AQ13">
        <v>75</v>
      </c>
      <c r="AR13">
        <f t="shared" si="10"/>
        <v>2.0711</v>
      </c>
      <c r="AS13" s="1">
        <v>1.94</v>
      </c>
      <c r="AT13" s="6">
        <f t="shared" si="12"/>
        <v>-0.06329969581381878</v>
      </c>
    </row>
    <row r="14" spans="1:46" ht="12">
      <c r="A14">
        <v>80</v>
      </c>
      <c r="B14" s="1">
        <v>1.3043</v>
      </c>
      <c r="C14" s="1"/>
      <c r="D14" s="1"/>
      <c r="E14" s="1">
        <v>1.8182</v>
      </c>
      <c r="F14" s="1">
        <v>2.2</v>
      </c>
      <c r="G14" s="1">
        <v>2.75</v>
      </c>
      <c r="H14" s="1">
        <v>3.52</v>
      </c>
      <c r="I14" s="1"/>
      <c r="J14" s="1"/>
      <c r="K14" s="1"/>
      <c r="L14">
        <v>1.573</v>
      </c>
      <c r="M14">
        <v>1.7103</v>
      </c>
      <c r="N14">
        <v>1.8604</v>
      </c>
      <c r="O14">
        <v>2.1407</v>
      </c>
      <c r="P14">
        <v>2.3737</v>
      </c>
      <c r="Q14">
        <v>3.1233</v>
      </c>
      <c r="R14">
        <v>3.8286</v>
      </c>
      <c r="V14" s="6">
        <f t="shared" si="0"/>
        <v>-0.17082008900190715</v>
      </c>
      <c r="W14" s="6"/>
      <c r="X14" s="6"/>
      <c r="Y14" s="6">
        <f t="shared" si="3"/>
        <v>-0.1506516560003736</v>
      </c>
      <c r="Z14" s="6">
        <f t="shared" si="4"/>
        <v>-0.07317689682773718</v>
      </c>
      <c r="AA14" s="6">
        <f t="shared" si="13"/>
        <v>-0.1195210194345724</v>
      </c>
      <c r="AB14" s="6">
        <f t="shared" si="5"/>
        <v>-0.08060387609047688</v>
      </c>
      <c r="AC14" s="6">
        <f t="shared" si="6"/>
      </c>
      <c r="AD14" s="6">
        <f t="shared" si="7"/>
      </c>
      <c r="AE14" s="6">
        <f t="shared" si="8"/>
      </c>
      <c r="AF14">
        <v>80</v>
      </c>
      <c r="AG14" s="1">
        <f>IF(B14&lt;1,"",ROUND(B14,4))</f>
        <v>1.3043</v>
      </c>
      <c r="AH14" s="1"/>
      <c r="AI14" s="1"/>
      <c r="AJ14" s="1">
        <f t="shared" si="9"/>
        <v>1.8182</v>
      </c>
      <c r="AK14" s="1">
        <f t="shared" si="9"/>
        <v>2.2</v>
      </c>
      <c r="AL14" s="1">
        <f t="shared" si="9"/>
        <v>2.75</v>
      </c>
      <c r="AM14" s="1">
        <f t="shared" si="9"/>
        <v>3.52</v>
      </c>
      <c r="AN14" s="1"/>
      <c r="AO14" s="1"/>
      <c r="AP14" s="1"/>
      <c r="AQ14">
        <v>80</v>
      </c>
      <c r="AR14">
        <f t="shared" si="10"/>
        <v>2.3737</v>
      </c>
      <c r="AS14" s="1">
        <v>2.2</v>
      </c>
      <c r="AT14" s="6">
        <f t="shared" si="12"/>
        <v>-0.0731768968277372</v>
      </c>
    </row>
    <row r="15" spans="1:46" ht="12">
      <c r="A15">
        <v>85</v>
      </c>
      <c r="B15" s="1">
        <v>1.4452</v>
      </c>
      <c r="C15" s="1"/>
      <c r="D15" s="1"/>
      <c r="E15" s="1">
        <v>2.1074</v>
      </c>
      <c r="F15" s="1">
        <v>2.55</v>
      </c>
      <c r="G15" s="1">
        <v>3.1875</v>
      </c>
      <c r="H15" s="1">
        <v>4.08</v>
      </c>
      <c r="I15" s="1"/>
      <c r="J15" s="1"/>
      <c r="K15" s="1"/>
      <c r="L15">
        <v>1.8648</v>
      </c>
      <c r="M15">
        <v>2.0378</v>
      </c>
      <c r="N15">
        <v>2.2103</v>
      </c>
      <c r="O15">
        <v>2.5266</v>
      </c>
      <c r="P15">
        <v>2.78</v>
      </c>
      <c r="Q15">
        <v>3.6579</v>
      </c>
      <c r="R15">
        <v>4.4839</v>
      </c>
      <c r="V15" s="6">
        <f t="shared" si="0"/>
        <v>-0.225010725010725</v>
      </c>
      <c r="W15" s="6"/>
      <c r="X15" s="6"/>
      <c r="Y15" s="6">
        <f t="shared" si="3"/>
        <v>-0.16591466793319085</v>
      </c>
      <c r="Z15" s="6">
        <f t="shared" si="4"/>
        <v>-0.08273381294964029</v>
      </c>
      <c r="AA15" s="6">
        <f t="shared" si="13"/>
        <v>-0.12859837611744449</v>
      </c>
      <c r="AB15" s="6">
        <f t="shared" si="5"/>
        <v>-0.0900778340284128</v>
      </c>
      <c r="AC15" s="6">
        <f t="shared" si="6"/>
      </c>
      <c r="AD15" s="6">
        <f t="shared" si="7"/>
      </c>
      <c r="AE15" s="6">
        <f t="shared" si="8"/>
      </c>
      <c r="AF15">
        <v>85</v>
      </c>
      <c r="AG15" s="1">
        <f>IF(B15&lt;1,"",ROUND(B15,4))</f>
        <v>1.4452</v>
      </c>
      <c r="AH15" s="1"/>
      <c r="AI15" s="1"/>
      <c r="AJ15" s="1">
        <f t="shared" si="9"/>
        <v>2.1074</v>
      </c>
      <c r="AK15" s="1">
        <f t="shared" si="9"/>
        <v>2.55</v>
      </c>
      <c r="AL15" s="1">
        <f t="shared" si="9"/>
        <v>3.1875</v>
      </c>
      <c r="AM15" s="1">
        <f t="shared" si="9"/>
        <v>4.08</v>
      </c>
      <c r="AN15" s="1"/>
      <c r="AO15" s="1"/>
      <c r="AP15" s="1"/>
      <c r="AQ15">
        <v>85</v>
      </c>
      <c r="AR15">
        <f t="shared" si="10"/>
        <v>2.78</v>
      </c>
      <c r="AS15" s="1">
        <v>2.55</v>
      </c>
      <c r="AT15" s="6">
        <f t="shared" si="12"/>
        <v>-0.08273381294964033</v>
      </c>
    </row>
    <row r="16" spans="1:46" ht="12">
      <c r="A16">
        <v>90</v>
      </c>
      <c r="B16" s="1">
        <v>1.6714</v>
      </c>
      <c r="C16" s="1"/>
      <c r="D16" s="1"/>
      <c r="E16" s="1">
        <v>2.5207</v>
      </c>
      <c r="F16" s="1">
        <v>3.05</v>
      </c>
      <c r="G16" s="1">
        <v>3.8125</v>
      </c>
      <c r="H16" s="1">
        <v>4.88</v>
      </c>
      <c r="I16" s="1"/>
      <c r="J16" s="1"/>
      <c r="K16" s="1"/>
      <c r="L16">
        <v>2.2895</v>
      </c>
      <c r="M16">
        <v>2.5205</v>
      </c>
      <c r="N16">
        <v>2.7221</v>
      </c>
      <c r="O16">
        <v>3.0822</v>
      </c>
      <c r="P16">
        <v>3.3541</v>
      </c>
      <c r="Q16">
        <v>4.4133</v>
      </c>
      <c r="R16">
        <v>5.4098</v>
      </c>
      <c r="V16" s="6">
        <f t="shared" si="0"/>
        <v>-0.2699716095217296</v>
      </c>
      <c r="W16" s="6"/>
      <c r="X16" s="6"/>
      <c r="Y16" s="6">
        <f t="shared" si="3"/>
        <v>-0.18217506975536946</v>
      </c>
      <c r="Z16" s="6">
        <f t="shared" si="4"/>
        <v>-0.09066515607763634</v>
      </c>
      <c r="AA16" s="6">
        <f t="shared" si="13"/>
        <v>-0.1361339587157002</v>
      </c>
      <c r="AB16" s="6">
        <f t="shared" si="5"/>
        <v>-0.09793338016192832</v>
      </c>
      <c r="AC16" s="6">
        <f t="shared" si="6"/>
      </c>
      <c r="AD16" s="6">
        <f t="shared" si="7"/>
      </c>
      <c r="AE16" s="6">
        <f t="shared" si="8"/>
      </c>
      <c r="AF16">
        <v>90</v>
      </c>
      <c r="AG16" s="1">
        <f>IF(B16&lt;1,"",ROUND(B16,4))</f>
        <v>1.6714</v>
      </c>
      <c r="AH16" s="1"/>
      <c r="AI16" s="1"/>
      <c r="AJ16" s="1">
        <f t="shared" si="9"/>
        <v>2.5207</v>
      </c>
      <c r="AK16" s="1">
        <f t="shared" si="9"/>
        <v>3.05</v>
      </c>
      <c r="AL16" s="1">
        <f t="shared" si="9"/>
        <v>3.8125</v>
      </c>
      <c r="AM16" s="1">
        <f t="shared" si="9"/>
        <v>4.88</v>
      </c>
      <c r="AN16" s="1"/>
      <c r="AO16" s="1"/>
      <c r="AP16" s="1"/>
      <c r="AQ16">
        <v>90</v>
      </c>
      <c r="AR16">
        <f t="shared" si="10"/>
        <v>3.3541</v>
      </c>
      <c r="AS16" s="1">
        <v>3.05</v>
      </c>
      <c r="AT16" s="6">
        <f t="shared" si="12"/>
        <v>-0.09066515607763637</v>
      </c>
    </row>
    <row r="17" spans="1:46" ht="12">
      <c r="A17">
        <v>95</v>
      </c>
      <c r="B17" s="1">
        <v>2.1057</v>
      </c>
      <c r="C17" s="1"/>
      <c r="D17" s="1"/>
      <c r="E17" s="1">
        <v>3.1405</v>
      </c>
      <c r="F17" s="1">
        <v>3.8</v>
      </c>
      <c r="G17" s="1">
        <v>4.75</v>
      </c>
      <c r="H17" s="1">
        <v>6.08</v>
      </c>
      <c r="I17" s="1"/>
      <c r="J17" s="1"/>
      <c r="K17" s="1"/>
      <c r="L17">
        <v>2.9647</v>
      </c>
      <c r="M17">
        <v>3.3027</v>
      </c>
      <c r="N17">
        <v>3.5425</v>
      </c>
      <c r="O17">
        <v>3.9511</v>
      </c>
      <c r="P17">
        <v>4.2269</v>
      </c>
      <c r="Q17">
        <v>5.5618</v>
      </c>
      <c r="R17">
        <v>6.8177</v>
      </c>
      <c r="V17" s="6">
        <f t="shared" si="0"/>
        <v>-0.28974263837825076</v>
      </c>
      <c r="W17" s="6"/>
      <c r="X17" s="6"/>
      <c r="Y17" s="6">
        <f t="shared" si="3"/>
        <v>-0.2051580572498798</v>
      </c>
      <c r="Z17" s="6">
        <f t="shared" si="4"/>
        <v>-0.10099600179800797</v>
      </c>
      <c r="AA17" s="6">
        <f t="shared" si="13"/>
        <v>-0.14595994102628643</v>
      </c>
      <c r="AB17" s="6">
        <f t="shared" si="5"/>
        <v>-0.10820364639101167</v>
      </c>
      <c r="AC17" s="6">
        <f t="shared" si="6"/>
      </c>
      <c r="AD17" s="6">
        <f t="shared" si="7"/>
      </c>
      <c r="AE17" s="6">
        <f t="shared" si="8"/>
      </c>
      <c r="AF17">
        <v>95</v>
      </c>
      <c r="AG17" s="1">
        <f>IF(B17&lt;1,"",ROUND(B17,4))</f>
        <v>2.1057</v>
      </c>
      <c r="AH17" s="1"/>
      <c r="AI17" s="1"/>
      <c r="AJ17" s="1">
        <f t="shared" si="9"/>
        <v>3.1405</v>
      </c>
      <c r="AK17" s="1">
        <f t="shared" si="9"/>
        <v>3.8</v>
      </c>
      <c r="AL17" s="1">
        <f t="shared" si="9"/>
        <v>4.75</v>
      </c>
      <c r="AM17" s="1">
        <f t="shared" si="9"/>
        <v>6.08</v>
      </c>
      <c r="AN17" s="1"/>
      <c r="AO17" s="1"/>
      <c r="AP17" s="1"/>
      <c r="AQ17">
        <v>95</v>
      </c>
      <c r="AR17">
        <f t="shared" si="10"/>
        <v>4.2269</v>
      </c>
      <c r="AS17" s="1">
        <v>3.8</v>
      </c>
      <c r="AT17" s="6">
        <f t="shared" si="12"/>
        <v>-0.10099600179800794</v>
      </c>
    </row>
    <row r="18" spans="1:46" ht="12">
      <c r="A18">
        <v>100</v>
      </c>
      <c r="B18" s="1">
        <v>3.2456</v>
      </c>
      <c r="C18" s="1"/>
      <c r="D18" s="1"/>
      <c r="E18" s="1">
        <v>4.2149</v>
      </c>
      <c r="F18" s="1">
        <v>5.1</v>
      </c>
      <c r="G18" s="1">
        <v>6.375</v>
      </c>
      <c r="H18" s="1">
        <v>8.16</v>
      </c>
      <c r="I18" s="1"/>
      <c r="J18" s="1"/>
      <c r="K18" s="1"/>
      <c r="L18">
        <v>4.2049</v>
      </c>
      <c r="M18">
        <v>4.7889</v>
      </c>
      <c r="N18">
        <v>5.0706</v>
      </c>
      <c r="O18">
        <v>5.5021</v>
      </c>
      <c r="P18">
        <v>5.7139</v>
      </c>
      <c r="Q18">
        <v>7.5183</v>
      </c>
      <c r="R18">
        <v>9.216</v>
      </c>
      <c r="V18" s="6">
        <f t="shared" si="0"/>
        <v>-0.22813860020452334</v>
      </c>
      <c r="W18" s="6"/>
      <c r="X18" s="6"/>
      <c r="Y18" s="6">
        <f t="shared" si="3"/>
        <v>-0.2339470384035187</v>
      </c>
      <c r="Z18" s="6">
        <f t="shared" si="4"/>
        <v>-0.1074397521832724</v>
      </c>
      <c r="AA18" s="6">
        <f t="shared" si="13"/>
        <v>-0.15206895175771118</v>
      </c>
      <c r="AB18" s="6">
        <f t="shared" si="5"/>
        <v>-0.11458333333333325</v>
      </c>
      <c r="AC18" s="6">
        <f t="shared" si="6"/>
      </c>
      <c r="AD18" s="6">
        <f t="shared" si="7"/>
      </c>
      <c r="AE18" s="6">
        <f t="shared" si="8"/>
      </c>
      <c r="AF18">
        <v>100</v>
      </c>
      <c r="AG18" s="1">
        <f>IF(B18&lt;1,"",ROUND(B18,4))</f>
        <v>3.2456</v>
      </c>
      <c r="AH18" s="1"/>
      <c r="AI18" s="1"/>
      <c r="AJ18" s="1">
        <f t="shared" si="9"/>
        <v>4.2149</v>
      </c>
      <c r="AK18" s="1">
        <f t="shared" si="9"/>
        <v>5.1</v>
      </c>
      <c r="AL18" s="1">
        <f t="shared" si="9"/>
        <v>6.375</v>
      </c>
      <c r="AM18" s="1">
        <f t="shared" si="9"/>
        <v>8.16</v>
      </c>
      <c r="AN18" s="1"/>
      <c r="AO18" s="1"/>
      <c r="AP18" s="1"/>
      <c r="AQ18">
        <v>100</v>
      </c>
      <c r="AR18">
        <f t="shared" si="10"/>
        <v>5.7139</v>
      </c>
      <c r="AS18" s="1">
        <v>5.1</v>
      </c>
      <c r="AT18" s="6">
        <f t="shared" si="12"/>
        <v>-0.1074397521832724</v>
      </c>
    </row>
    <row r="19" spans="35:46" ht="12">
      <c r="AI19"/>
      <c r="AT19" s="6"/>
    </row>
    <row r="20" ht="12">
      <c r="A20" s="3" t="s">
        <v>44</v>
      </c>
    </row>
    <row r="21" spans="1:14" ht="12">
      <c r="A21" t="s">
        <v>37</v>
      </c>
      <c r="B21">
        <v>12</v>
      </c>
      <c r="C21">
        <v>16</v>
      </c>
      <c r="D21">
        <v>20</v>
      </c>
      <c r="E21">
        <v>25</v>
      </c>
      <c r="F21">
        <v>35</v>
      </c>
      <c r="G21">
        <v>44</v>
      </c>
      <c r="H21">
        <v>56</v>
      </c>
      <c r="I21">
        <v>98</v>
      </c>
      <c r="J21">
        <v>200</v>
      </c>
      <c r="K21">
        <v>300</v>
      </c>
      <c r="M21">
        <v>50</v>
      </c>
      <c r="N21" s="1">
        <v>1.3555</v>
      </c>
    </row>
    <row r="22" spans="1:14" ht="12">
      <c r="A22">
        <v>30</v>
      </c>
      <c r="B22" s="1"/>
      <c r="C22" s="1"/>
      <c r="D22" s="1"/>
      <c r="E22" s="1"/>
      <c r="F22" s="1">
        <f>$F4/F4</f>
        <v>1</v>
      </c>
      <c r="G22" s="1"/>
      <c r="H22" s="1">
        <f>$F4/H4</f>
        <v>0.625</v>
      </c>
      <c r="I22" s="1">
        <f>$F4/I4</f>
        <v>0.3000030000300003</v>
      </c>
      <c r="J22" s="1">
        <f>$F4/J4</f>
        <v>0.17499956250109375</v>
      </c>
      <c r="K22" s="1">
        <f>$F4/K4</f>
        <v>0.11499936750347872</v>
      </c>
      <c r="M22">
        <v>55</v>
      </c>
      <c r="N22" s="1">
        <v>1.4877</v>
      </c>
    </row>
    <row r="23" spans="1:14" ht="12">
      <c r="A23">
        <v>35</v>
      </c>
      <c r="B23" s="1"/>
      <c r="C23" s="1"/>
      <c r="D23" s="1"/>
      <c r="E23" s="1"/>
      <c r="F23" s="1">
        <f aca="true" t="shared" si="14" ref="F23:K23">$F5/F5</f>
        <v>1</v>
      </c>
      <c r="G23" s="1"/>
      <c r="H23" s="1">
        <f t="shared" si="14"/>
        <v>0.6249923430321592</v>
      </c>
      <c r="I23" s="1">
        <f t="shared" si="14"/>
        <v>0.3</v>
      </c>
      <c r="J23" s="1">
        <f t="shared" si="14"/>
        <v>0.17499957120559834</v>
      </c>
      <c r="K23" s="1">
        <f t="shared" si="14"/>
        <v>0.11499966186515183</v>
      </c>
      <c r="M23">
        <v>60</v>
      </c>
      <c r="N23" s="1">
        <v>1.6486</v>
      </c>
    </row>
    <row r="24" spans="1:14" ht="12">
      <c r="A24">
        <v>40</v>
      </c>
      <c r="B24" s="1"/>
      <c r="C24" s="1"/>
      <c r="D24" s="1"/>
      <c r="E24" s="1"/>
      <c r="F24" s="1">
        <f aca="true" t="shared" si="15" ref="F24:K24">$F6/F6</f>
        <v>1</v>
      </c>
      <c r="G24" s="1"/>
      <c r="H24" s="1">
        <f t="shared" si="15"/>
        <v>0.6249928313356656</v>
      </c>
      <c r="I24" s="1">
        <f t="shared" si="15"/>
        <v>0.29999724722658083</v>
      </c>
      <c r="J24" s="1">
        <f t="shared" si="15"/>
        <v>0.17500080290329834</v>
      </c>
      <c r="K24" s="1">
        <f t="shared" si="15"/>
        <v>0.11500026381047856</v>
      </c>
      <c r="M24">
        <v>65</v>
      </c>
      <c r="N24" s="1">
        <v>1.8484</v>
      </c>
    </row>
    <row r="25" spans="1:14" ht="12">
      <c r="A25">
        <v>45</v>
      </c>
      <c r="B25" s="1"/>
      <c r="C25" s="1"/>
      <c r="D25" s="1"/>
      <c r="E25" s="1"/>
      <c r="F25" s="1">
        <f aca="true" t="shared" si="16" ref="F25:K25">$F7/F7</f>
        <v>1</v>
      </c>
      <c r="G25" s="1"/>
      <c r="H25" s="1">
        <f t="shared" si="16"/>
        <v>0.6250066791343842</v>
      </c>
      <c r="I25" s="1">
        <f t="shared" si="16"/>
        <v>0.3</v>
      </c>
      <c r="J25" s="1">
        <f t="shared" si="16"/>
        <v>0.175</v>
      </c>
      <c r="K25" s="1">
        <f t="shared" si="16"/>
        <v>0.11500004915792474</v>
      </c>
      <c r="M25">
        <v>70</v>
      </c>
      <c r="N25" s="1">
        <v>2.1032</v>
      </c>
    </row>
    <row r="26" spans="1:14" ht="12">
      <c r="A26">
        <v>50</v>
      </c>
      <c r="B26" s="1"/>
      <c r="C26" s="1"/>
      <c r="D26" s="1"/>
      <c r="E26" s="1">
        <f aca="true" t="shared" si="17" ref="E26:K26">$F8/E8</f>
        <v>1.20337528604119</v>
      </c>
      <c r="F26" s="1">
        <f t="shared" si="17"/>
        <v>1</v>
      </c>
      <c r="G26" s="1"/>
      <c r="H26" s="1">
        <f t="shared" si="17"/>
        <v>0.6249876200851738</v>
      </c>
      <c r="I26" s="1">
        <f t="shared" si="17"/>
        <v>0.3</v>
      </c>
      <c r="J26" s="1">
        <f t="shared" si="17"/>
        <v>0.17500000000000002</v>
      </c>
      <c r="K26" s="1">
        <f t="shared" si="17"/>
        <v>0.11499981776433284</v>
      </c>
      <c r="M26">
        <v>75</v>
      </c>
      <c r="N26" s="1">
        <v>2.4397</v>
      </c>
    </row>
    <row r="27" spans="1:14" ht="12">
      <c r="A27">
        <v>55</v>
      </c>
      <c r="B27" s="1"/>
      <c r="C27" s="1"/>
      <c r="D27" s="1"/>
      <c r="E27" s="1">
        <f aca="true" t="shared" si="18" ref="E27:K27">$F9/E9</f>
        <v>1.2208463251670378</v>
      </c>
      <c r="F27" s="1">
        <f t="shared" si="18"/>
        <v>1</v>
      </c>
      <c r="G27" s="1"/>
      <c r="H27" s="1">
        <f t="shared" si="18"/>
        <v>0.6250114019885068</v>
      </c>
      <c r="I27" s="1">
        <f t="shared" si="18"/>
        <v>0.30000000000000004</v>
      </c>
      <c r="J27" s="1">
        <f t="shared" si="18"/>
        <v>0.17499904225567944</v>
      </c>
      <c r="K27" s="1">
        <f t="shared" si="18"/>
        <v>0.11500020979314397</v>
      </c>
      <c r="M27">
        <v>80</v>
      </c>
      <c r="N27" s="1">
        <v>2.9043</v>
      </c>
    </row>
    <row r="28" spans="1:14" ht="12">
      <c r="A28">
        <v>60</v>
      </c>
      <c r="B28" s="1"/>
      <c r="C28" s="1"/>
      <c r="D28" s="1">
        <f aca="true" t="shared" si="19" ref="D28:J28">$F10/D10</f>
        <v>1.3910207214121257</v>
      </c>
      <c r="E28" s="1"/>
      <c r="F28" s="1">
        <f t="shared" si="19"/>
        <v>1</v>
      </c>
      <c r="G28" s="1">
        <f t="shared" si="19"/>
        <v>0.7999999999999999</v>
      </c>
      <c r="H28" s="1">
        <f t="shared" si="19"/>
        <v>0.625</v>
      </c>
      <c r="I28" s="1">
        <f t="shared" si="19"/>
        <v>0.30000206897978604</v>
      </c>
      <c r="J28" s="1">
        <f t="shared" si="19"/>
        <v>0.17500030172465814</v>
      </c>
      <c r="K28" s="1"/>
      <c r="M28">
        <v>85</v>
      </c>
      <c r="N28" s="1">
        <v>3.5874</v>
      </c>
    </row>
    <row r="29" spans="1:14" ht="12">
      <c r="A29">
        <v>65</v>
      </c>
      <c r="B29" s="1"/>
      <c r="C29" s="1"/>
      <c r="D29" s="1">
        <f aca="true" t="shared" si="20" ref="D29:J29">$F11/D11</f>
        <v>1.4166591948354703</v>
      </c>
      <c r="E29" s="1"/>
      <c r="F29" s="1">
        <f t="shared" si="20"/>
        <v>1</v>
      </c>
      <c r="G29" s="1">
        <f t="shared" si="20"/>
        <v>0.8</v>
      </c>
      <c r="H29" s="1">
        <f t="shared" si="20"/>
        <v>0.625</v>
      </c>
      <c r="I29" s="1">
        <f t="shared" si="20"/>
        <v>0.29999810127784005</v>
      </c>
      <c r="J29" s="1">
        <f t="shared" si="20"/>
        <v>0.17499944620428415</v>
      </c>
      <c r="K29" s="1"/>
      <c r="M29">
        <v>90</v>
      </c>
      <c r="N29" s="1">
        <v>4.6908</v>
      </c>
    </row>
    <row r="30" spans="1:14" ht="12">
      <c r="A30">
        <v>70</v>
      </c>
      <c r="B30" s="1"/>
      <c r="C30" s="1">
        <f aca="true" t="shared" si="21" ref="C30:I30">$F12/C12</f>
        <v>1.5252454417952312</v>
      </c>
      <c r="D30" s="1"/>
      <c r="E30" s="1"/>
      <c r="F30" s="1">
        <f t="shared" si="21"/>
        <v>1</v>
      </c>
      <c r="G30" s="1">
        <f t="shared" si="21"/>
        <v>0.8</v>
      </c>
      <c r="H30" s="1">
        <f t="shared" si="21"/>
        <v>0.625</v>
      </c>
      <c r="I30" s="1">
        <f t="shared" si="21"/>
        <v>0.3</v>
      </c>
      <c r="J30" s="1"/>
      <c r="K30" s="1"/>
      <c r="M30">
        <v>95</v>
      </c>
      <c r="N30" s="1">
        <v>6.7744</v>
      </c>
    </row>
    <row r="31" spans="1:14" ht="12">
      <c r="A31">
        <v>75</v>
      </c>
      <c r="B31" s="1"/>
      <c r="C31" s="1">
        <f aca="true" t="shared" si="22" ref="C31:I31">$F13/C13</f>
        <v>1.5790330457431223</v>
      </c>
      <c r="D31" s="1"/>
      <c r="E31" s="1"/>
      <c r="F31" s="1">
        <f t="shared" si="22"/>
        <v>1</v>
      </c>
      <c r="G31" s="1">
        <f t="shared" si="22"/>
        <v>0.8</v>
      </c>
      <c r="H31" s="1">
        <f t="shared" si="22"/>
        <v>0.625</v>
      </c>
      <c r="I31" s="1">
        <f t="shared" si="22"/>
        <v>0.29999845361621846</v>
      </c>
      <c r="J31" s="1"/>
      <c r="K31" s="1"/>
      <c r="M31">
        <v>100</v>
      </c>
      <c r="N31" s="1">
        <v>12.1883</v>
      </c>
    </row>
    <row r="32" spans="1:11" ht="12">
      <c r="A32">
        <v>80</v>
      </c>
      <c r="B32" s="1">
        <f aca="true" t="shared" si="23" ref="B32:H32">$F14/B14</f>
        <v>1.686728513378824</v>
      </c>
      <c r="C32" s="1"/>
      <c r="D32" s="1"/>
      <c r="E32" s="1">
        <f t="shared" si="23"/>
        <v>1.2099879001209988</v>
      </c>
      <c r="F32" s="1">
        <f t="shared" si="23"/>
        <v>1</v>
      </c>
      <c r="G32" s="1">
        <f t="shared" si="23"/>
        <v>0.8</v>
      </c>
      <c r="H32" s="1">
        <f t="shared" si="23"/>
        <v>0.625</v>
      </c>
      <c r="I32" s="1"/>
      <c r="J32" s="1"/>
      <c r="K32" s="1"/>
    </row>
    <row r="33" spans="1:11" ht="12">
      <c r="A33">
        <v>85</v>
      </c>
      <c r="B33" s="1">
        <f aca="true" t="shared" si="24" ref="B33:H33">$F15/B15</f>
        <v>1.7644616662053694</v>
      </c>
      <c r="C33" s="1"/>
      <c r="D33" s="1"/>
      <c r="E33" s="1">
        <f t="shared" si="24"/>
        <v>1.2100218278447374</v>
      </c>
      <c r="F33" s="1">
        <f t="shared" si="24"/>
        <v>1</v>
      </c>
      <c r="G33" s="1">
        <f t="shared" si="24"/>
        <v>0.7999999999999999</v>
      </c>
      <c r="H33" s="1">
        <f t="shared" si="24"/>
        <v>0.625</v>
      </c>
      <c r="I33" s="1"/>
      <c r="J33" s="1"/>
      <c r="K33" s="1"/>
    </row>
    <row r="34" spans="1:11" ht="12">
      <c r="A34">
        <v>90</v>
      </c>
      <c r="B34" s="1">
        <f aca="true" t="shared" si="25" ref="B34:H34">$F16/B16</f>
        <v>1.8248175182481752</v>
      </c>
      <c r="C34" s="1"/>
      <c r="D34" s="1"/>
      <c r="E34" s="1">
        <f t="shared" si="25"/>
        <v>1.2099813543856863</v>
      </c>
      <c r="F34" s="1">
        <f t="shared" si="25"/>
        <v>1</v>
      </c>
      <c r="G34" s="1">
        <f t="shared" si="25"/>
        <v>0.7999999999999999</v>
      </c>
      <c r="H34" s="1">
        <f t="shared" si="25"/>
        <v>0.625</v>
      </c>
      <c r="I34" s="1"/>
      <c r="J34" s="1"/>
      <c r="K34" s="1"/>
    </row>
    <row r="35" spans="1:11" ht="12">
      <c r="A35">
        <v>95</v>
      </c>
      <c r="B35" s="1">
        <f aca="true" t="shared" si="26" ref="B35:H35">$F17/B17</f>
        <v>1.8046255402004083</v>
      </c>
      <c r="C35" s="1"/>
      <c r="D35" s="1"/>
      <c r="E35" s="1">
        <f t="shared" si="26"/>
        <v>1.2099984078968318</v>
      </c>
      <c r="F35" s="1">
        <f t="shared" si="26"/>
        <v>1</v>
      </c>
      <c r="G35" s="1">
        <f t="shared" si="26"/>
        <v>0.7999999999999999</v>
      </c>
      <c r="H35" s="1">
        <f t="shared" si="26"/>
        <v>0.625</v>
      </c>
      <c r="I35" s="1"/>
      <c r="J35" s="1"/>
      <c r="K35" s="1"/>
    </row>
    <row r="36" spans="1:11" ht="12">
      <c r="A36">
        <v>100</v>
      </c>
      <c r="B36" s="1">
        <f aca="true" t="shared" si="27" ref="B36:H36">$F18/B18</f>
        <v>1.571358146413606</v>
      </c>
      <c r="C36" s="1"/>
      <c r="D36" s="1"/>
      <c r="E36" s="1">
        <f t="shared" si="27"/>
        <v>1.2099931196469667</v>
      </c>
      <c r="F36" s="1">
        <f t="shared" si="27"/>
        <v>1</v>
      </c>
      <c r="G36" s="1">
        <f t="shared" si="27"/>
        <v>0.7999999999999999</v>
      </c>
      <c r="H36" s="1">
        <f t="shared" si="27"/>
        <v>0.625</v>
      </c>
      <c r="I36" s="1"/>
      <c r="J36" s="1"/>
      <c r="K36" s="1"/>
    </row>
    <row r="38" spans="1:35" s="2" customFormat="1" ht="12">
      <c r="A38" s="4" t="s">
        <v>45</v>
      </c>
      <c r="B38" s="4">
        <v>12</v>
      </c>
      <c r="C38" s="4">
        <v>16</v>
      </c>
      <c r="D38" s="4">
        <v>20</v>
      </c>
      <c r="E38" s="4">
        <v>25</v>
      </c>
      <c r="F38" s="5">
        <v>35</v>
      </c>
      <c r="G38" s="5">
        <v>44</v>
      </c>
      <c r="H38" s="4">
        <v>56</v>
      </c>
      <c r="I38" s="4">
        <v>98</v>
      </c>
      <c r="J38" s="4">
        <v>200</v>
      </c>
      <c r="K38" s="4">
        <v>300</v>
      </c>
      <c r="AI38" s="11"/>
    </row>
    <row r="39" spans="1:11" ht="12">
      <c r="A39" s="3">
        <v>30</v>
      </c>
      <c r="B39" s="7" t="s">
        <v>48</v>
      </c>
      <c r="C39" s="7" t="s">
        <v>48</v>
      </c>
      <c r="D39" s="7" t="s">
        <v>48</v>
      </c>
      <c r="E39" s="7" t="s">
        <v>48</v>
      </c>
      <c r="F39" s="1">
        <v>1</v>
      </c>
      <c r="G39" s="1" t="s">
        <v>48</v>
      </c>
      <c r="H39" s="1">
        <v>1.5385</v>
      </c>
      <c r="I39" s="1">
        <v>3.2258</v>
      </c>
      <c r="J39" s="1">
        <v>8.3333</v>
      </c>
      <c r="K39" s="1">
        <v>14.2857</v>
      </c>
    </row>
    <row r="40" spans="1:11" ht="12">
      <c r="A40" s="3">
        <v>35</v>
      </c>
      <c r="B40" s="1" t="s">
        <v>48</v>
      </c>
      <c r="C40" s="1" t="s">
        <v>48</v>
      </c>
      <c r="D40" s="1" t="s">
        <v>48</v>
      </c>
      <c r="E40" s="1" t="s">
        <v>48</v>
      </c>
      <c r="F40" s="1">
        <v>1.0203</v>
      </c>
      <c r="G40" s="1" t="s">
        <v>48</v>
      </c>
      <c r="H40" s="1">
        <v>1.5697</v>
      </c>
      <c r="I40" s="1">
        <v>3.2913</v>
      </c>
      <c r="J40" s="1">
        <v>8.5025</v>
      </c>
      <c r="K40" s="1">
        <v>14.5757</v>
      </c>
    </row>
    <row r="41" spans="1:11" ht="12">
      <c r="A41" s="3">
        <v>40</v>
      </c>
      <c r="B41" s="1" t="s">
        <v>48</v>
      </c>
      <c r="C41" s="1" t="s">
        <v>48</v>
      </c>
      <c r="D41" s="8" t="s">
        <v>48</v>
      </c>
      <c r="E41" s="1" t="s">
        <v>48</v>
      </c>
      <c r="F41" s="1">
        <v>1.0898</v>
      </c>
      <c r="G41" s="1" t="s">
        <v>48</v>
      </c>
      <c r="H41" s="1">
        <v>1.6766</v>
      </c>
      <c r="I41" s="1">
        <v>3.5155</v>
      </c>
      <c r="J41" s="1">
        <v>9.0817</v>
      </c>
      <c r="K41" s="1">
        <v>15.5686</v>
      </c>
    </row>
    <row r="42" spans="1:11" ht="12">
      <c r="A42" s="3">
        <v>45</v>
      </c>
      <c r="B42" s="9" t="s">
        <v>48</v>
      </c>
      <c r="C42" s="1" t="s">
        <v>48</v>
      </c>
      <c r="D42" s="1" t="s">
        <v>48</v>
      </c>
      <c r="E42" s="1" t="s">
        <v>48</v>
      </c>
      <c r="F42" s="1">
        <v>1.1697</v>
      </c>
      <c r="G42" s="1" t="s">
        <v>48</v>
      </c>
      <c r="H42" s="1">
        <v>1.7995</v>
      </c>
      <c r="I42" s="1">
        <v>3.7732</v>
      </c>
      <c r="J42" s="1">
        <v>9.7475</v>
      </c>
      <c r="K42" s="1">
        <v>16.71</v>
      </c>
    </row>
    <row r="43" spans="1:11" ht="12">
      <c r="A43" s="3">
        <v>50</v>
      </c>
      <c r="B43" s="1" t="s">
        <v>48</v>
      </c>
      <c r="C43" s="1" t="s">
        <v>48</v>
      </c>
      <c r="D43" s="1" t="s">
        <v>48</v>
      </c>
      <c r="E43" s="1">
        <v>1.0488</v>
      </c>
      <c r="F43" s="1">
        <v>1.3555</v>
      </c>
      <c r="G43" s="8" t="s">
        <v>48</v>
      </c>
      <c r="H43" s="1">
        <v>2.0854</v>
      </c>
      <c r="I43" s="1">
        <v>4.3726</v>
      </c>
      <c r="J43" s="1">
        <v>11.2958</v>
      </c>
      <c r="K43" s="1">
        <v>19.3643</v>
      </c>
    </row>
    <row r="44" spans="1:11" ht="12">
      <c r="A44" s="3">
        <v>55</v>
      </c>
      <c r="B44" s="1" t="s">
        <v>48</v>
      </c>
      <c r="C44" s="1" t="s">
        <v>48</v>
      </c>
      <c r="D44" s="1" t="s">
        <v>48</v>
      </c>
      <c r="E44" s="1">
        <v>1.1225</v>
      </c>
      <c r="F44" s="1">
        <v>1.4877</v>
      </c>
      <c r="G44" s="1" t="s">
        <v>48</v>
      </c>
      <c r="H44" s="1">
        <v>2.2888</v>
      </c>
      <c r="I44" s="1">
        <v>4.799</v>
      </c>
      <c r="J44" s="1">
        <v>12.3975</v>
      </c>
      <c r="K44" s="1">
        <v>21.2529</v>
      </c>
    </row>
    <row r="45" spans="1:11" ht="12">
      <c r="A45" s="3">
        <v>60</v>
      </c>
      <c r="B45" s="1" t="s">
        <v>48</v>
      </c>
      <c r="C45" s="1" t="s">
        <v>48</v>
      </c>
      <c r="D45" s="1">
        <v>1.0424</v>
      </c>
      <c r="E45" s="1" t="s">
        <v>48</v>
      </c>
      <c r="F45" s="1">
        <v>1.6486</v>
      </c>
      <c r="G45" s="1">
        <v>2.0608</v>
      </c>
      <c r="H45" s="1">
        <v>2.5363</v>
      </c>
      <c r="I45" s="1">
        <v>5.3181</v>
      </c>
      <c r="J45" s="1">
        <v>13.7383</v>
      </c>
      <c r="K45" s="1" t="s">
        <v>48</v>
      </c>
    </row>
    <row r="46" spans="1:11" ht="12">
      <c r="A46" s="3">
        <v>65</v>
      </c>
      <c r="B46" s="1" t="s">
        <v>48</v>
      </c>
      <c r="C46" s="1" t="s">
        <v>48</v>
      </c>
      <c r="D46" s="1">
        <v>1.1153</v>
      </c>
      <c r="E46" s="1" t="s">
        <v>48</v>
      </c>
      <c r="F46" s="1">
        <v>1.8484</v>
      </c>
      <c r="G46" s="1">
        <v>2.3105</v>
      </c>
      <c r="H46" s="1">
        <v>2.8437</v>
      </c>
      <c r="I46" s="1">
        <v>5.9626</v>
      </c>
      <c r="J46" s="1">
        <v>15.4033</v>
      </c>
      <c r="K46" s="1" t="s">
        <v>48</v>
      </c>
    </row>
    <row r="47" spans="1:11" ht="12">
      <c r="A47" s="3">
        <v>70</v>
      </c>
      <c r="B47" s="1" t="s">
        <v>48</v>
      </c>
      <c r="C47" s="1">
        <v>1.1408</v>
      </c>
      <c r="D47" s="8" t="s">
        <v>48</v>
      </c>
      <c r="E47" s="8" t="s">
        <v>48</v>
      </c>
      <c r="F47" s="1">
        <v>2.1032</v>
      </c>
      <c r="G47" s="1">
        <v>2.629</v>
      </c>
      <c r="H47" s="1">
        <v>3.2357</v>
      </c>
      <c r="I47" s="1">
        <v>6.7845</v>
      </c>
      <c r="J47" s="1" t="s">
        <v>48</v>
      </c>
      <c r="K47" s="1" t="s">
        <v>48</v>
      </c>
    </row>
    <row r="48" spans="1:11" ht="12">
      <c r="A48" s="3">
        <v>75</v>
      </c>
      <c r="B48" s="1" t="s">
        <v>48</v>
      </c>
      <c r="C48" s="1">
        <v>1.2286</v>
      </c>
      <c r="D48" s="1" t="s">
        <v>48</v>
      </c>
      <c r="E48" s="1" t="s">
        <v>48</v>
      </c>
      <c r="F48" s="1">
        <v>2.4397</v>
      </c>
      <c r="G48" s="1">
        <v>3.0496</v>
      </c>
      <c r="H48" s="1">
        <v>3.7534</v>
      </c>
      <c r="I48" s="1">
        <v>7.87</v>
      </c>
      <c r="J48" s="1" t="s">
        <v>48</v>
      </c>
      <c r="K48" s="1" t="s">
        <v>48</v>
      </c>
    </row>
    <row r="49" spans="1:11" ht="12">
      <c r="A49" s="3">
        <v>80</v>
      </c>
      <c r="B49" s="1">
        <v>1.3043</v>
      </c>
      <c r="C49" s="8" t="s">
        <v>48</v>
      </c>
      <c r="D49" s="8" t="s">
        <v>48</v>
      </c>
      <c r="E49" s="1">
        <v>2.217</v>
      </c>
      <c r="F49" s="1">
        <v>2.9043</v>
      </c>
      <c r="G49" s="1">
        <v>3.6304</v>
      </c>
      <c r="H49" s="1">
        <v>4.4682</v>
      </c>
      <c r="I49" s="1" t="s">
        <v>48</v>
      </c>
      <c r="J49" s="1" t="s">
        <v>48</v>
      </c>
      <c r="K49" s="1" t="s">
        <v>48</v>
      </c>
    </row>
    <row r="50" spans="1:11" ht="12">
      <c r="A50" s="3">
        <v>85</v>
      </c>
      <c r="B50" s="1">
        <v>1.4452</v>
      </c>
      <c r="C50" s="1" t="s">
        <v>48</v>
      </c>
      <c r="D50" s="1" t="s">
        <v>48</v>
      </c>
      <c r="E50" s="1">
        <v>2.7385</v>
      </c>
      <c r="F50" s="1">
        <v>3.5874</v>
      </c>
      <c r="G50" s="1">
        <v>4.4843</v>
      </c>
      <c r="H50" s="1">
        <v>5.5191</v>
      </c>
      <c r="I50" s="1" t="s">
        <v>48</v>
      </c>
      <c r="J50" s="1" t="s">
        <v>48</v>
      </c>
      <c r="K50" s="1" t="s">
        <v>48</v>
      </c>
    </row>
    <row r="51" spans="1:11" ht="12">
      <c r="A51" s="3">
        <v>90</v>
      </c>
      <c r="B51" s="1">
        <v>1.6714</v>
      </c>
      <c r="C51" s="1" t="s">
        <v>48</v>
      </c>
      <c r="D51" s="1" t="s">
        <v>48</v>
      </c>
      <c r="E51" s="1">
        <v>3.5808</v>
      </c>
      <c r="F51" s="1">
        <v>4.6908</v>
      </c>
      <c r="G51" s="1">
        <v>5.8635</v>
      </c>
      <c r="H51" s="1">
        <v>7.2166</v>
      </c>
      <c r="I51" s="1" t="s">
        <v>48</v>
      </c>
      <c r="J51" s="1" t="s">
        <v>48</v>
      </c>
      <c r="K51" s="1" t="s">
        <v>48</v>
      </c>
    </row>
    <row r="52" spans="1:11" ht="12">
      <c r="A52" s="3">
        <v>95</v>
      </c>
      <c r="B52" s="1">
        <v>2.1057</v>
      </c>
      <c r="C52" s="1" t="s">
        <v>48</v>
      </c>
      <c r="D52" s="1" t="s">
        <v>48</v>
      </c>
      <c r="E52" s="1">
        <v>5.1713</v>
      </c>
      <c r="F52" s="1">
        <v>6.7744</v>
      </c>
      <c r="G52" s="1">
        <v>8.468</v>
      </c>
      <c r="H52" s="8">
        <v>10.4222</v>
      </c>
      <c r="I52" s="1" t="s">
        <v>48</v>
      </c>
      <c r="J52" s="1" t="s">
        <v>48</v>
      </c>
      <c r="K52" s="1" t="s">
        <v>48</v>
      </c>
    </row>
    <row r="53" spans="1:11" ht="12">
      <c r="A53" s="3">
        <v>100</v>
      </c>
      <c r="B53" s="1">
        <v>3.2456</v>
      </c>
      <c r="C53" s="1" t="s">
        <v>48</v>
      </c>
      <c r="D53" s="1" t="s">
        <v>48</v>
      </c>
      <c r="E53" s="1">
        <v>9.304</v>
      </c>
      <c r="F53" s="1">
        <v>12.1883</v>
      </c>
      <c r="G53" s="1">
        <v>15.2354</v>
      </c>
      <c r="H53" s="8">
        <v>18.7512</v>
      </c>
      <c r="I53" s="1" t="s">
        <v>48</v>
      </c>
      <c r="J53" s="1" t="s">
        <v>48</v>
      </c>
      <c r="K53" s="1" t="s">
        <v>48</v>
      </c>
    </row>
    <row r="54" ht="12">
      <c r="A54" s="3" t="s">
        <v>1</v>
      </c>
    </row>
  </sheetData>
  <sheetProtection password="D1B3" sheet="1" objects="1" scenarios="1" selectLockedCells="1" selectUnlockedCells="1"/>
  <printOptions/>
  <pageMargins left="0.17" right="0.17" top="0.22" bottom="0.49" header="0.5" footer="0.5"/>
  <pageSetup fitToHeight="1" fitToWidth="1" horizontalDpi="600" verticalDpi="600" orientation="landscape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75" zoomScaleNormal="75" workbookViewId="0" topLeftCell="C10">
      <pane ySplit="400" topLeftCell="BM1" activePane="bottomLeft" state="split"/>
      <selection pane="topLeft" activeCell="A10" sqref="A1:IV65536"/>
      <selection pane="bottomLeft" activeCell="V37" sqref="V37"/>
    </sheetView>
  </sheetViews>
  <sheetFormatPr defaultColWidth="9.140625" defaultRowHeight="12.75"/>
  <cols>
    <col min="1" max="1" width="4.28125" style="12" customWidth="1"/>
    <col min="2" max="2" width="6.140625" style="13" customWidth="1"/>
    <col min="3" max="3" width="10.7109375" style="14" customWidth="1"/>
    <col min="4" max="4" width="15.7109375" style="14" customWidth="1"/>
    <col min="5" max="5" width="8.421875" style="14" customWidth="1"/>
    <col min="6" max="6" width="12.421875" style="15" bestFit="1" customWidth="1"/>
    <col min="7" max="7" width="8.7109375" style="12" bestFit="1" customWidth="1"/>
    <col min="8" max="8" width="6.00390625" style="15" customWidth="1"/>
    <col min="9" max="9" width="7.00390625" style="14" customWidth="1"/>
    <col min="10" max="10" width="6.00390625" style="15" customWidth="1"/>
    <col min="11" max="11" width="7.00390625" style="14" customWidth="1"/>
    <col min="12" max="12" width="6.00390625" style="15" customWidth="1"/>
    <col min="13" max="13" width="8.7109375" style="14" bestFit="1" customWidth="1"/>
    <col min="14" max="14" width="6.00390625" style="15" customWidth="1"/>
    <col min="15" max="15" width="8.7109375" style="14" bestFit="1" customWidth="1"/>
    <col min="16" max="16" width="6.00390625" style="15" customWidth="1"/>
    <col min="17" max="17" width="7.00390625" style="14" customWidth="1"/>
    <col min="18" max="18" width="6.00390625" style="15" customWidth="1"/>
    <col min="19" max="19" width="6.421875" style="14" customWidth="1"/>
    <col min="20" max="20" width="6.00390625" style="15" customWidth="1"/>
    <col min="21" max="21" width="7.28125" style="14" customWidth="1"/>
    <col min="22" max="22" width="6.00390625" style="15" customWidth="1"/>
    <col min="23" max="23" width="7.140625" style="14" customWidth="1"/>
    <col min="24" max="24" width="6.00390625" style="15" customWidth="1"/>
    <col min="25" max="25" width="7.421875" style="14" customWidth="1"/>
    <col min="26" max="26" width="8.7109375" style="14" customWidth="1"/>
    <col min="27" max="27" width="15.7109375" style="14" customWidth="1"/>
    <col min="28" max="28" width="5.421875" style="14" customWidth="1"/>
    <col min="29" max="16384" width="9.140625" style="14" customWidth="1"/>
  </cols>
  <sheetData>
    <row r="1" spans="1:24" s="19" customFormat="1" ht="16.5">
      <c r="A1" s="17" t="s">
        <v>40</v>
      </c>
      <c r="B1" s="18"/>
      <c r="F1" s="20"/>
      <c r="G1" s="17"/>
      <c r="H1" s="20"/>
      <c r="I1" s="19">
        <v>2010</v>
      </c>
      <c r="J1" s="20"/>
      <c r="L1" s="20"/>
      <c r="N1" s="21" t="s">
        <v>56</v>
      </c>
      <c r="P1" s="20"/>
      <c r="R1" s="20"/>
      <c r="T1" s="20"/>
      <c r="V1" s="20"/>
      <c r="X1" s="20"/>
    </row>
    <row r="2" spans="1:24" s="24" customFormat="1" ht="12">
      <c r="A2" s="22"/>
      <c r="B2" s="23"/>
      <c r="C2" s="23" t="s">
        <v>55</v>
      </c>
      <c r="F2" s="25"/>
      <c r="G2" s="22"/>
      <c r="H2" s="25"/>
      <c r="J2" s="25"/>
      <c r="L2" s="25"/>
      <c r="N2" s="25"/>
      <c r="P2" s="25"/>
      <c r="R2" s="25"/>
      <c r="T2" s="25"/>
      <c r="V2" s="25"/>
      <c r="X2" s="25"/>
    </row>
    <row r="3" spans="1:24" s="24" customFormat="1" ht="12">
      <c r="A3" s="22" t="s">
        <v>1</v>
      </c>
      <c r="B3" s="26" t="s">
        <v>53</v>
      </c>
      <c r="F3" s="25"/>
      <c r="G3" s="22"/>
      <c r="H3" s="25"/>
      <c r="J3" s="25"/>
      <c r="L3" s="25"/>
      <c r="N3" s="25"/>
      <c r="P3" s="25"/>
      <c r="R3" s="25"/>
      <c r="T3" s="25"/>
      <c r="V3" s="25"/>
      <c r="X3" s="25"/>
    </row>
    <row r="4" spans="1:24" s="24" customFormat="1" ht="12">
      <c r="A4" s="22"/>
      <c r="B4" s="23"/>
      <c r="C4" s="24" t="s">
        <v>42</v>
      </c>
      <c r="F4" s="25"/>
      <c r="G4" s="22"/>
      <c r="H4" s="25"/>
      <c r="J4" s="25"/>
      <c r="L4" s="25"/>
      <c r="N4" s="25"/>
      <c r="P4" s="25"/>
      <c r="R4" s="25"/>
      <c r="T4" s="25"/>
      <c r="V4" s="25"/>
      <c r="X4" s="25"/>
    </row>
    <row r="5" spans="1:24" s="24" customFormat="1" ht="12">
      <c r="A5" s="22"/>
      <c r="B5" s="27" t="s">
        <v>54</v>
      </c>
      <c r="F5" s="25"/>
      <c r="G5" s="22"/>
      <c r="H5" s="25"/>
      <c r="J5" s="25"/>
      <c r="L5" s="25"/>
      <c r="N5" s="25"/>
      <c r="P5" s="25"/>
      <c r="R5" s="25"/>
      <c r="T5" s="25"/>
      <c r="V5" s="25"/>
      <c r="X5" s="25"/>
    </row>
    <row r="6" spans="1:24" s="24" customFormat="1" ht="12">
      <c r="A6" s="22"/>
      <c r="B6" s="23"/>
      <c r="C6" s="24" t="s">
        <v>41</v>
      </c>
      <c r="F6" s="25"/>
      <c r="G6" s="22"/>
      <c r="H6" s="25"/>
      <c r="J6" s="25"/>
      <c r="L6" s="25"/>
      <c r="N6" s="25"/>
      <c r="P6" s="25"/>
      <c r="R6" s="25"/>
      <c r="T6" s="25"/>
      <c r="V6" s="25"/>
      <c r="X6" s="25"/>
    </row>
    <row r="7" spans="1:24" s="30" customFormat="1" ht="15">
      <c r="A7" s="28"/>
      <c r="B7" s="29"/>
      <c r="D7" s="30" t="s">
        <v>36</v>
      </c>
      <c r="F7" s="31"/>
      <c r="G7" s="28"/>
      <c r="H7" s="31"/>
      <c r="J7" s="31"/>
      <c r="L7" s="31"/>
      <c r="N7" s="31"/>
      <c r="P7" s="31"/>
      <c r="R7" s="31"/>
      <c r="T7" s="31"/>
      <c r="V7" s="31"/>
      <c r="X7" s="31"/>
    </row>
    <row r="8" spans="1:24" s="24" customFormat="1" ht="12">
      <c r="A8" s="22"/>
      <c r="B8" s="23"/>
      <c r="E8" s="24" t="s">
        <v>33</v>
      </c>
      <c r="F8" s="25" t="s">
        <v>34</v>
      </c>
      <c r="G8" s="22" t="s">
        <v>11</v>
      </c>
      <c r="H8" s="25" t="s">
        <v>12</v>
      </c>
      <c r="I8" s="24" t="s">
        <v>26</v>
      </c>
      <c r="J8" s="25" t="s">
        <v>13</v>
      </c>
      <c r="K8" s="25" t="s">
        <v>14</v>
      </c>
      <c r="L8" s="25" t="s">
        <v>15</v>
      </c>
      <c r="M8" s="25" t="s">
        <v>16</v>
      </c>
      <c r="N8" s="25"/>
      <c r="P8" s="25"/>
      <c r="R8" s="25"/>
      <c r="T8" s="25"/>
      <c r="V8" s="25"/>
      <c r="X8" s="25"/>
    </row>
    <row r="9" spans="1:24" s="24" customFormat="1" ht="12">
      <c r="A9" s="22"/>
      <c r="B9" s="23"/>
      <c r="C9" s="24" t="s">
        <v>28</v>
      </c>
      <c r="D9" s="24" t="s">
        <v>27</v>
      </c>
      <c r="E9" s="32" t="s">
        <v>12</v>
      </c>
      <c r="F9" s="33" t="s">
        <v>13</v>
      </c>
      <c r="G9" s="34"/>
      <c r="H9" s="33"/>
      <c r="I9" s="32"/>
      <c r="J9" s="33"/>
      <c r="K9" s="32" t="s">
        <v>35</v>
      </c>
      <c r="L9" s="33" t="s">
        <v>35</v>
      </c>
      <c r="M9" s="32" t="s">
        <v>35</v>
      </c>
      <c r="N9" s="25"/>
      <c r="P9" s="25"/>
      <c r="R9" s="25"/>
      <c r="T9" s="25"/>
      <c r="V9" s="25"/>
      <c r="X9" s="25"/>
    </row>
    <row r="10" spans="1:24" s="24" customFormat="1" ht="12">
      <c r="A10" s="22"/>
      <c r="B10" s="23"/>
      <c r="D10" s="24" t="s">
        <v>29</v>
      </c>
      <c r="E10" s="32" t="s">
        <v>11</v>
      </c>
      <c r="F10" s="33" t="s">
        <v>13</v>
      </c>
      <c r="G10" s="34"/>
      <c r="H10" s="33"/>
      <c r="I10" s="32"/>
      <c r="J10" s="33"/>
      <c r="K10" s="32" t="s">
        <v>35</v>
      </c>
      <c r="L10" s="33" t="s">
        <v>35</v>
      </c>
      <c r="M10" s="32" t="s">
        <v>35</v>
      </c>
      <c r="N10" s="25"/>
      <c r="P10" s="25"/>
      <c r="R10" s="25"/>
      <c r="T10" s="25"/>
      <c r="V10" s="25"/>
      <c r="X10" s="25"/>
    </row>
    <row r="11" spans="1:24" s="24" customFormat="1" ht="12">
      <c r="A11" s="22"/>
      <c r="B11" s="23"/>
      <c r="D11" s="24" t="s">
        <v>30</v>
      </c>
      <c r="E11" s="32" t="s">
        <v>10</v>
      </c>
      <c r="F11" s="33" t="s">
        <v>26</v>
      </c>
      <c r="G11" s="34"/>
      <c r="H11" s="33"/>
      <c r="I11" s="32"/>
      <c r="J11" s="33" t="s">
        <v>35</v>
      </c>
      <c r="K11" s="32" t="s">
        <v>35</v>
      </c>
      <c r="L11" s="33" t="s">
        <v>35</v>
      </c>
      <c r="M11" s="32"/>
      <c r="N11" s="25"/>
      <c r="P11" s="25"/>
      <c r="R11" s="25"/>
      <c r="T11" s="25"/>
      <c r="V11" s="25"/>
      <c r="X11" s="25"/>
    </row>
    <row r="12" spans="1:24" s="24" customFormat="1" ht="12">
      <c r="A12" s="22"/>
      <c r="B12" s="23"/>
      <c r="D12" s="24" t="s">
        <v>31</v>
      </c>
      <c r="E12" s="32" t="s">
        <v>9</v>
      </c>
      <c r="F12" s="33" t="s">
        <v>12</v>
      </c>
      <c r="G12" s="34"/>
      <c r="H12" s="33"/>
      <c r="I12" s="32" t="s">
        <v>35</v>
      </c>
      <c r="J12" s="33" t="s">
        <v>35</v>
      </c>
      <c r="K12" s="32" t="s">
        <v>35</v>
      </c>
      <c r="L12" s="33"/>
      <c r="M12" s="32"/>
      <c r="N12" s="25"/>
      <c r="P12" s="25"/>
      <c r="R12" s="25"/>
      <c r="T12" s="25"/>
      <c r="V12" s="25"/>
      <c r="X12" s="25"/>
    </row>
    <row r="13" spans="1:24" s="24" customFormat="1" ht="12">
      <c r="A13" s="22"/>
      <c r="B13" s="23"/>
      <c r="D13" s="24" t="s">
        <v>32</v>
      </c>
      <c r="E13" s="32" t="s">
        <v>8</v>
      </c>
      <c r="F13" s="33" t="s">
        <v>11</v>
      </c>
      <c r="G13" s="34"/>
      <c r="H13" s="33" t="s">
        <v>35</v>
      </c>
      <c r="I13" s="32" t="s">
        <v>35</v>
      </c>
      <c r="J13" s="33" t="s">
        <v>35</v>
      </c>
      <c r="K13" s="32"/>
      <c r="L13" s="33"/>
      <c r="M13" s="32"/>
      <c r="N13" s="25"/>
      <c r="P13" s="25"/>
      <c r="R13" s="25"/>
      <c r="T13" s="25"/>
      <c r="V13" s="25"/>
      <c r="X13" s="25"/>
    </row>
    <row r="14" spans="1:24" s="24" customFormat="1" ht="12">
      <c r="A14" s="22"/>
      <c r="B14" s="23"/>
      <c r="C14" s="24" t="s">
        <v>38</v>
      </c>
      <c r="F14" s="25"/>
      <c r="G14" s="22"/>
      <c r="H14" s="25"/>
      <c r="J14" s="25"/>
      <c r="L14" s="25"/>
      <c r="N14" s="25"/>
      <c r="P14" s="25"/>
      <c r="R14" s="25"/>
      <c r="T14" s="25"/>
      <c r="V14" s="25"/>
      <c r="X14" s="25"/>
    </row>
    <row r="15" spans="1:24" s="24" customFormat="1" ht="12.75" thickBot="1">
      <c r="A15" s="22"/>
      <c r="B15" s="23"/>
      <c r="C15" s="24" t="s">
        <v>39</v>
      </c>
      <c r="F15" s="25"/>
      <c r="G15" s="22"/>
      <c r="H15" s="25"/>
      <c r="J15" s="25"/>
      <c r="L15" s="25"/>
      <c r="N15" s="25"/>
      <c r="P15" s="25"/>
      <c r="R15" s="25"/>
      <c r="T15" s="25"/>
      <c r="V15" s="25"/>
      <c r="X15" s="25"/>
    </row>
    <row r="16" spans="1:28" s="24" customFormat="1" ht="12.75" thickTop="1">
      <c r="A16" s="35"/>
      <c r="B16" s="36"/>
      <c r="C16" s="37" t="s">
        <v>2</v>
      </c>
      <c r="D16" s="37"/>
      <c r="E16" s="37"/>
      <c r="F16" s="38" t="s">
        <v>1</v>
      </c>
      <c r="G16" s="39" t="s">
        <v>1</v>
      </c>
      <c r="H16" s="38" t="s">
        <v>1</v>
      </c>
      <c r="I16" s="37" t="s">
        <v>1</v>
      </c>
      <c r="J16" s="38" t="s">
        <v>1</v>
      </c>
      <c r="K16" s="38" t="s">
        <v>1</v>
      </c>
      <c r="L16" s="38" t="s">
        <v>1</v>
      </c>
      <c r="M16" s="38" t="s">
        <v>1</v>
      </c>
      <c r="N16" s="38" t="s">
        <v>1</v>
      </c>
      <c r="O16" s="38" t="s">
        <v>1</v>
      </c>
      <c r="P16" s="38" t="s">
        <v>1</v>
      </c>
      <c r="Q16" s="38" t="s">
        <v>1</v>
      </c>
      <c r="R16" s="38" t="s">
        <v>1</v>
      </c>
      <c r="S16" s="38" t="s">
        <v>1</v>
      </c>
      <c r="T16" s="38" t="s">
        <v>1</v>
      </c>
      <c r="U16" s="38" t="s">
        <v>1</v>
      </c>
      <c r="V16" s="38" t="s">
        <v>1</v>
      </c>
      <c r="W16" s="38" t="s">
        <v>1</v>
      </c>
      <c r="X16" s="38" t="s">
        <v>1</v>
      </c>
      <c r="Y16" s="38" t="s">
        <v>1</v>
      </c>
      <c r="Z16" s="38" t="s">
        <v>1</v>
      </c>
      <c r="AA16" s="37"/>
      <c r="AB16" s="40"/>
    </row>
    <row r="17" spans="1:28" s="24" customFormat="1" ht="12.75" thickBot="1">
      <c r="A17" s="41">
        <v>81</v>
      </c>
      <c r="B17" s="42" t="s">
        <v>22</v>
      </c>
      <c r="C17" s="43" t="s">
        <v>24</v>
      </c>
      <c r="D17" s="44" t="s">
        <v>25</v>
      </c>
      <c r="E17" s="45">
        <f>IF(A17&lt;50,SUM(O17+S17+U17+W17+Y17),IF(A17&lt;60,SUM(M17+S17+U17+W17+Y17),IF(A17&lt;70,SUM(K17+Q17+S17+U17+W17),IF(A17&lt;80,SUM(I17+O17+Q17+S17+U17),SUM(G17+M17+O17+Q17+S17)))))</f>
        <v>3114</v>
      </c>
      <c r="F17" s="46">
        <v>10</v>
      </c>
      <c r="G17" s="47">
        <f>IF($B17&lt;&gt;"M","MorW",IF($B17="M",INT(IF(F17=0,"00",IF(INT(100*F17*VLOOKUP($A17,MAF!$A$4:$J$18,2))/100&lt;1.5,"000",47.8338*(INT(100*F17*VLOOKUP($A17,MAF!$A$4:$J$18,2))/100-1.5)^1.05)))))</f>
        <v>623</v>
      </c>
      <c r="H17" s="46"/>
      <c r="I17" s="47"/>
      <c r="J17" s="46"/>
      <c r="K17" s="47">
        <f>IF($B17&lt;&gt;"M","MorW",IF($B17="M",INT(IF(J17=0,"00",IF(INT(100*J17*VLOOKUP($A17,MAF!$A$4:$J$18,4))/100&lt;1.5,"000",47.8338*(INT(100*J17*VLOOKUP($A17,MAF!$A$4:$J$18,4))/100-1.5)^1.05)))))</f>
        <v>0</v>
      </c>
      <c r="L17" s="46">
        <v>7.17</v>
      </c>
      <c r="M17" s="47">
        <f>IF($B17&lt;&gt;"M","MorW",IF($B17="M",INT(IF(L17=0,"00",IF(INT(100*L17*VLOOKUP($A17,MAF!$A$4:$J$18,5))/100&lt;1.5,"000",47.8338*(INT(100*L17*VLOOKUP($A17,MAF!$A$4:$J$18,5))/100-1.5)^1.05)))))</f>
        <v>623</v>
      </c>
      <c r="N17" s="46">
        <v>5.93</v>
      </c>
      <c r="O17" s="47">
        <f>IF($B17&lt;&gt;"M","MorW",IF($B17="M",INT(IF(N17=0,"00",IF(INT(100*N17*VLOOKUP($A17,MAF!$A$4:$J$18,6))/100&lt;1.5,"000",47.8338*(INT(100*N17*VLOOKUP($A17,MAF!$A$4:$J$18,6))/100-1.5)^1.05)))))</f>
        <v>623</v>
      </c>
      <c r="P17" s="46">
        <v>4.74</v>
      </c>
      <c r="Q17" s="47">
        <f>IF($B17&lt;&gt;"M","MorW",IF($B17="M",INT(IF(P17=0,"00",IF(INT(100*P17*VLOOKUP($A17,MAF!$A$4:$J$18,7))/100&lt;1.5,"000",47.8338*(INT(100*P17*VLOOKUP($A17,MAF!$A$4:$J$18,7))/100-1.5)^1.05)))))</f>
        <v>623</v>
      </c>
      <c r="R17" s="46">
        <v>3.7</v>
      </c>
      <c r="S17" s="47">
        <f>IF($B17&lt;&gt;"M","MorW",IF($B17="M",INT(IF(R17=0,"00",IF(INT(100*R17*VLOOKUP($A17,MAF!$A$4:$J$18,8))/100&lt;1.5,"000",47.8338*(INT(100*R17*VLOOKUP($A17,MAF!$A$4:$J$18,8))/100-1.5)^1.05)))))</f>
        <v>622</v>
      </c>
      <c r="T17" s="46"/>
      <c r="U17" s="47">
        <f>IF($B17&lt;&gt;"M","MorW",IF($B17="M",INT(IF(T17=0,"00",IF(INT(100*T17*VLOOKUP($A17,MAF!$A$4:$J$18,9))/100&lt;1.5,"000",47.8338*(INT(100*T17*VLOOKUP($A17,MAF!$A$4:$J$18,9))/100-1.5)^1.05)))))</f>
        <v>0</v>
      </c>
      <c r="V17" s="46"/>
      <c r="W17" s="47">
        <f>IF($B17&lt;&gt;"M","MorW",IF($B17="M",INT(IF(V17=0,"00",IF(INT(100*V17*VLOOKUP($A17,MAF!$A$4:$J$18,10))/100&lt;1.5,"000",47.8338*(INT(100*V17*VLOOKUP($A17,MAF!$A$4:$J$18,10))/100-1.5)^1.05)))))</f>
        <v>0</v>
      </c>
      <c r="X17" s="46"/>
      <c r="Y17" s="47">
        <f>IF($B17&lt;&gt;"M","MorW",IF($B17="M",INT(IF(X17=0,"00",IF(INT(100*X17*VLOOKUP($A17,MAF!$A$4:$K$18,11))/100&lt;1.5,"000",47.8338*(INT(100*X17*VLOOKUP($A17,MAF!$A$4:$K$18,11))/100-1.5)^1.05)))))</f>
        <v>0</v>
      </c>
      <c r="Z17" s="48">
        <v>36713</v>
      </c>
      <c r="AA17" s="43" t="s">
        <v>3</v>
      </c>
      <c r="AB17" s="49" t="s">
        <v>4</v>
      </c>
    </row>
    <row r="18" spans="1:25" s="24" customFormat="1" ht="12.75" thickTop="1">
      <c r="A18" s="22"/>
      <c r="B18" s="23"/>
      <c r="E18" s="50" t="s">
        <v>20</v>
      </c>
      <c r="F18" s="51"/>
      <c r="G18" s="34"/>
      <c r="H18" s="51"/>
      <c r="I18" s="32"/>
      <c r="J18" s="51"/>
      <c r="K18" s="32"/>
      <c r="L18" s="51"/>
      <c r="M18" s="32"/>
      <c r="N18" s="51"/>
      <c r="O18" s="32"/>
      <c r="P18" s="51" t="s">
        <v>1</v>
      </c>
      <c r="Q18" s="32"/>
      <c r="R18" s="51"/>
      <c r="S18" s="32"/>
      <c r="T18" s="51"/>
      <c r="U18" s="32"/>
      <c r="V18" s="51"/>
      <c r="W18" s="32"/>
      <c r="X18" s="51"/>
      <c r="Y18" s="32"/>
    </row>
    <row r="19" spans="1:28" s="54" customFormat="1" ht="12">
      <c r="A19" s="52" t="s">
        <v>0</v>
      </c>
      <c r="B19" s="53" t="s">
        <v>19</v>
      </c>
      <c r="C19" s="54" t="s">
        <v>17</v>
      </c>
      <c r="D19" s="54" t="s">
        <v>18</v>
      </c>
      <c r="E19" s="50" t="s">
        <v>21</v>
      </c>
      <c r="F19" s="55" t="s">
        <v>8</v>
      </c>
      <c r="G19" s="56" t="s">
        <v>5</v>
      </c>
      <c r="H19" s="55" t="s">
        <v>9</v>
      </c>
      <c r="I19" s="50" t="s">
        <v>5</v>
      </c>
      <c r="J19" s="55" t="s">
        <v>10</v>
      </c>
      <c r="K19" s="50" t="s">
        <v>5</v>
      </c>
      <c r="L19" s="55" t="s">
        <v>11</v>
      </c>
      <c r="M19" s="50" t="s">
        <v>5</v>
      </c>
      <c r="N19" s="55" t="s">
        <v>12</v>
      </c>
      <c r="O19" s="50" t="s">
        <v>5</v>
      </c>
      <c r="P19" s="55" t="s">
        <v>26</v>
      </c>
      <c r="Q19" s="50" t="s">
        <v>5</v>
      </c>
      <c r="R19" s="55" t="s">
        <v>13</v>
      </c>
      <c r="S19" s="50" t="s">
        <v>5</v>
      </c>
      <c r="T19" s="55" t="s">
        <v>14</v>
      </c>
      <c r="U19" s="50" t="s">
        <v>5</v>
      </c>
      <c r="V19" s="55" t="s">
        <v>15</v>
      </c>
      <c r="W19" s="50" t="s">
        <v>5</v>
      </c>
      <c r="X19" s="55" t="s">
        <v>16</v>
      </c>
      <c r="Y19" s="50" t="s">
        <v>5</v>
      </c>
      <c r="Z19" s="54" t="s">
        <v>23</v>
      </c>
      <c r="AA19" s="54" t="s">
        <v>6</v>
      </c>
      <c r="AB19" s="54" t="s">
        <v>7</v>
      </c>
    </row>
    <row r="20" spans="1:25" ht="12">
      <c r="A20" s="12">
        <v>80</v>
      </c>
      <c r="B20" s="23" t="s">
        <v>22</v>
      </c>
      <c r="C20" s="14" t="s">
        <v>57</v>
      </c>
      <c r="D20" s="14" t="s">
        <v>58</v>
      </c>
      <c r="E20" s="57">
        <f>IF(A20&lt;50,SUM(O20+S20+U20+W20+Y20),IF(A20&lt;60,SUM(M20+S20+U20+W20+Y20),IF(A20&lt;70,SUM(K20+Q20+S20+U20+W20),IF(A20&lt;80,SUM(I20+O20+Q20+S20+U20),SUM(G20+M20+O20+Q20+S20)))))</f>
        <v>3783</v>
      </c>
      <c r="F20" s="16">
        <v>13.31</v>
      </c>
      <c r="G20" s="58">
        <f>IF($B20&lt;&gt;"M","MorW",IF($B20="M",INT(IF(F20=0,"00",IF(INT(100*F20*VLOOKUP($A20,MAF!$A$4:$J$18,2))/100&lt;1.5,"000",47.8338*(INT(100*F20*VLOOKUP($A20,MAF!$A$4:$J$18,2))/100-1.5)^1.05)))))</f>
        <v>871</v>
      </c>
      <c r="H20" s="16"/>
      <c r="I20" s="58">
        <f>IF($B20&lt;&gt;"M","MorW",IF($B20="M",INT(IF(H20=0,"00",IF(INT(100*H20*VLOOKUP($A20,MAF!$A$4:$J$18,3))/100&lt;1.5,"000",47.8338*(INT(100*H20*VLOOKUP($A20,MAF!$A$4:$J$18,3))/100-1.5)^1.05)))))</f>
        <v>0</v>
      </c>
      <c r="J20" s="16"/>
      <c r="K20" s="58">
        <f>IF($B20&lt;&gt;"M","MorW",IF($B20="M",INT(IF(J20=0,"00",IF(INT(100*J20*VLOOKUP($A20,MAF!$A$4:$J$18,4))/100&lt;1.5,"000",47.8338*(INT(100*J20*VLOOKUP($A20,MAF!$A$4:$J$18,4))/100-1.5)^1.05)))))</f>
        <v>0</v>
      </c>
      <c r="L20" s="16">
        <v>8.57</v>
      </c>
      <c r="M20" s="58">
        <f>IF($B20&lt;&gt;"M","MorW",IF($B20="M",INT(IF(L20=0,"00",IF(INT(100*L20*VLOOKUP($A20,MAF!$A$4:$J$18,5))/100&lt;1.5,"000",47.8338*(INT(100*L20*VLOOKUP($A20,MAF!$A$4:$J$18,5))/100-1.5)^1.05)))))</f>
        <v>768</v>
      </c>
      <c r="N20" s="16">
        <v>6.48</v>
      </c>
      <c r="O20" s="58">
        <f>IF($B20&lt;&gt;"M","MorW",IF($B20="M",INT(IF(N20=0,"00",IF(INT(100*N20*VLOOKUP($A20,MAF!$A$4:$J$18,6))/100&lt;1.5,"000",47.8338*(INT(100*N20*VLOOKUP($A20,MAF!$A$4:$J$18,6))/100-1.5)^1.05)))))</f>
        <v>692</v>
      </c>
      <c r="P20" s="16">
        <v>5.4</v>
      </c>
      <c r="Q20" s="58">
        <f>IF($B20&lt;&gt;"M","MorW",IF($B20="M",INT(IF(P20=0,"00",IF(INT(100*P20*VLOOKUP($A20,MAF!$A$4:$J$18,7))/100&lt;1.5,"000",47.8338*(INT(100*P20*VLOOKUP($A20,MAF!$A$4:$J$18,7))/100-1.5)^1.05)))))</f>
        <v>726</v>
      </c>
      <c r="R20" s="16">
        <v>4.22</v>
      </c>
      <c r="S20" s="58">
        <f>IF($B20&lt;&gt;"M","MorW",IF($B20="M",INT(IF(R20=0,"00",IF(INT(100*R20*VLOOKUP($A20,MAF!$A$4:$J$18,8))/100&lt;1.5,"000",47.8338*(INT(100*R20*VLOOKUP($A20,MAF!$A$4:$J$18,8))/100-1.5)^1.05)))))</f>
        <v>726</v>
      </c>
      <c r="T20" s="16"/>
      <c r="U20" s="58">
        <f>IF($B20&lt;&gt;"M","MorW",IF($B20="M",INT(IF(T20=0,"00",IF(INT(100*T20*VLOOKUP($A20,MAF!$A$4:$J$18,9))/100&lt;1.5,"000",47.8338*(INT(100*T20*VLOOKUP($A20,MAF!$A$4:$J$18,9))/100-1.5)^1.05)))))</f>
        <v>0</v>
      </c>
      <c r="V20" s="16"/>
      <c r="W20" s="58">
        <f>IF($B20&lt;&gt;"M","MorW",IF($B20="M",INT(IF(V20=0,"00",IF(INT(100*V20*VLOOKUP($A20,MAF!$A$4:$J$18,10))/100&lt;1.5,"000",47.8338*(INT(100*V20*VLOOKUP($A20,MAF!$A$4:$J$18,10))/100-1.5)^1.05)))))</f>
        <v>0</v>
      </c>
      <c r="X20" s="16"/>
      <c r="Y20" s="58">
        <f>IF($B20&lt;&gt;"M","MorW",IF($B20="M",INT(IF(X20=0,"00",IF(INT(100*X20*VLOOKUP($A20,MAF!$A$4:$K$18,11))/100&lt;1.5,"000",47.8338*(INT(100*X20*VLOOKUP($A20,MAF!$A$4:$K$18,11))/100-1.5)^1.05)))))</f>
        <v>0</v>
      </c>
    </row>
    <row r="21" spans="1:25" ht="12">
      <c r="A21" s="12">
        <v>83</v>
      </c>
      <c r="B21" s="23" t="s">
        <v>22</v>
      </c>
      <c r="C21" s="14" t="s">
        <v>63</v>
      </c>
      <c r="D21" s="14" t="s">
        <v>76</v>
      </c>
      <c r="E21" s="57">
        <f aca="true" t="shared" si="0" ref="E21:E82">IF(A21&lt;50,SUM(O21+S21+U21+W21+Y21),IF(A21&lt;60,SUM(M21+S21+U21+W21+Y21),IF(A21&lt;70,SUM(K21+Q21+S21+U21+W21),IF(A21&lt;80,SUM(I21+O21+Q21+S21+U21),SUM(G21+M21+O21+Q21+S21)))))</f>
        <v>2595</v>
      </c>
      <c r="F21" s="16">
        <v>11.59</v>
      </c>
      <c r="G21" s="58">
        <f>IF($B21&lt;&gt;"M","MorW",IF($B21="M",INT(IF(F21=0,"00",IF(INT(100*F21*VLOOKUP($A21,MAF!$A$4:$J$18,2))/100&lt;1.5,"000",47.8338*(INT(100*F21*VLOOKUP($A21,MAF!$A$4:$J$18,2))/100-1.5)^1.05)))))</f>
        <v>741</v>
      </c>
      <c r="H21" s="16"/>
      <c r="I21" s="58">
        <f>IF($B21&lt;&gt;"M","MorW",IF($B21="M",INT(IF(H21=0,"00",IF(INT(100*H21*VLOOKUP($A21,MAF!$A$4:$J$18,3))/100&lt;1.5,"000",47.8338*(INT(100*H21*VLOOKUP($A21,MAF!$A$4:$J$18,3))/100-1.5)^1.05)))))</f>
        <v>0</v>
      </c>
      <c r="J21" s="16"/>
      <c r="K21" s="58">
        <f>IF($B21&lt;&gt;"M","MorW",IF($B21="M",INT(IF(J21=0,"00",IF(INT(100*J21*VLOOKUP($A21,MAF!$A$4:$J$18,4))/100&lt;1.5,"000",47.8338*(INT(100*J21*VLOOKUP($A21,MAF!$A$4:$J$18,4))/100-1.5)^1.05)))))</f>
        <v>0</v>
      </c>
      <c r="L21" s="16">
        <v>6.55</v>
      </c>
      <c r="M21" s="58">
        <f>IF($B21&lt;&gt;"M","MorW",IF($B21="M",INT(IF(L21=0,"00",IF(INT(100*L21*VLOOKUP($A21,MAF!$A$4:$J$18,5))/100&lt;1.5,"000",47.8338*(INT(100*L21*VLOOKUP($A21,MAF!$A$4:$J$18,5))/100-1.5)^1.05)))))</f>
        <v>559</v>
      </c>
      <c r="N21" s="16">
        <v>4.6</v>
      </c>
      <c r="O21" s="58">
        <f>IF($B21&lt;&gt;"M","MorW",IF($B21="M",INT(IF(N21=0,"00",IF(INT(100*N21*VLOOKUP($A21,MAF!$A$4:$J$18,6))/100&lt;1.5,"000",47.8338*(INT(100*N21*VLOOKUP($A21,MAF!$A$4:$J$18,6))/100-1.5)^1.05)))))</f>
        <v>459</v>
      </c>
      <c r="P21" s="16">
        <v>3.44</v>
      </c>
      <c r="Q21" s="58">
        <f>IF($B21&lt;&gt;"M","MorW",IF($B21="M",INT(IF(P21=0,"00",IF(INT(100*P21*VLOOKUP($A21,MAF!$A$4:$J$18,7))/100&lt;1.5,"000",47.8338*(INT(100*P21*VLOOKUP($A21,MAF!$A$4:$J$18,7))/100-1.5)^1.05)))))</f>
        <v>422</v>
      </c>
      <c r="R21" s="16">
        <v>2.65</v>
      </c>
      <c r="S21" s="58">
        <f>IF($B21&lt;&gt;"M","MorW",IF($B21="M",INT(IF(R21=0,"00",IF(INT(100*R21*VLOOKUP($A21,MAF!$A$4:$J$18,8))/100&lt;1.5,"000",47.8338*(INT(100*R21*VLOOKUP($A21,MAF!$A$4:$J$18,8))/100-1.5)^1.05)))))</f>
        <v>414</v>
      </c>
      <c r="T21" s="16"/>
      <c r="U21" s="58">
        <f>IF($B21&lt;&gt;"M","MorW",IF($B21="M",INT(IF(T21=0,"00",IF(INT(100*T21*VLOOKUP($A21,MAF!$A$4:$J$18,9))/100&lt;1.5,"000",47.8338*(INT(100*T21*VLOOKUP($A21,MAF!$A$4:$J$18,9))/100-1.5)^1.05)))))</f>
        <v>0</v>
      </c>
      <c r="V21" s="16"/>
      <c r="W21" s="58">
        <f>IF($B21&lt;&gt;"M","MorW",IF($B21="M",INT(IF(V21=0,"00",IF(INT(100*V21*VLOOKUP($A21,MAF!$A$4:$J$18,10))/100&lt;1.5,"000",47.8338*(INT(100*V21*VLOOKUP($A21,MAF!$A$4:$J$18,10))/100-1.5)^1.05)))))</f>
        <v>0</v>
      </c>
      <c r="X21" s="16"/>
      <c r="Y21" s="58">
        <f>IF($B21&lt;&gt;"M","MorW",IF($B21="M",INT(IF(X21=0,"00",IF(INT(100*X21*VLOOKUP($A21,MAF!$A$4:$K$18,11))/100&lt;1.5,"000",47.8338*(INT(100*X21*VLOOKUP($A21,MAF!$A$4:$K$18,11))/100-1.5)^1.05)))))</f>
        <v>0</v>
      </c>
    </row>
    <row r="22" spans="2:25" ht="12">
      <c r="B22" s="23" t="s">
        <v>22</v>
      </c>
      <c r="E22" s="57">
        <f t="shared" si="0"/>
        <v>0</v>
      </c>
      <c r="F22" s="16"/>
      <c r="G22" s="58">
        <f>IF($B22&lt;&gt;"M","MorW",IF($B22="M",INT(IF(F22=0,"00",IF(INT(100*F22*VLOOKUP($A22,MAF!$A$4:$J$18,2))/100&lt;1.5,"000",47.8338*(INT(100*F22*VLOOKUP($A22,MAF!$A$4:$J$18,2))/100-1.5)^1.05)))))</f>
        <v>0</v>
      </c>
      <c r="H22" s="16"/>
      <c r="I22" s="58">
        <f>IF($B22&lt;&gt;"M","MorW",IF($B22="M",INT(IF(H22=0,"00",IF(INT(100*H22*VLOOKUP($A22,MAF!$A$4:$J$18,3))/100&lt;1.5,"000",47.8338*(INT(100*H22*VLOOKUP($A22,MAF!$A$4:$J$18,3))/100-1.5)^1.05)))))</f>
        <v>0</v>
      </c>
      <c r="J22" s="16"/>
      <c r="K22" s="58">
        <f>IF($B22&lt;&gt;"M","MorW",IF($B22="M",INT(IF(J22=0,"00",IF(INT(100*J22*VLOOKUP($A22,MAF!$A$4:$J$18,4))/100&lt;1.5,"000",47.8338*(INT(100*J22*VLOOKUP($A22,MAF!$A$4:$J$18,4))/100-1.5)^1.05)))))</f>
        <v>0</v>
      </c>
      <c r="L22" s="16"/>
      <c r="M22" s="58">
        <f>IF($B22&lt;&gt;"M","MorW",IF($B22="M",INT(IF(L22=0,"00",IF(INT(100*L22*VLOOKUP($A22,MAF!$A$4:$J$18,5))/100&lt;1.5,"000",47.8338*(INT(100*L22*VLOOKUP($A22,MAF!$A$4:$J$18,5))/100-1.5)^1.05)))))</f>
        <v>0</v>
      </c>
      <c r="N22" s="16"/>
      <c r="O22" s="58">
        <f>IF($B22&lt;&gt;"M","MorW",IF($B22="M",INT(IF(N22=0,"00",IF(INT(100*N22*VLOOKUP($A22,MAF!$A$4:$J$18,6))/100&lt;1.5,"000",47.8338*(INT(100*N22*VLOOKUP($A22,MAF!$A$4:$J$18,6))/100-1.5)^1.05)))))</f>
        <v>0</v>
      </c>
      <c r="P22" s="16"/>
      <c r="Q22" s="58">
        <f>IF($B22&lt;&gt;"M","MorW",IF($B22="M",INT(IF(P22=0,"00",IF(INT(100*P22*VLOOKUP($A22,MAF!$A$4:$J$18,7))/100&lt;1.5,"000",47.8338*(INT(100*P22*VLOOKUP($A22,MAF!$A$4:$J$18,7))/100-1.5)^1.05)))))</f>
        <v>0</v>
      </c>
      <c r="R22" s="16"/>
      <c r="S22" s="58">
        <f>IF($B22&lt;&gt;"M","MorW",IF($B22="M",INT(IF(R22=0,"00",IF(INT(100*R22*VLOOKUP($A22,MAF!$A$4:$J$18,8))/100&lt;1.5,"000",47.8338*(INT(100*R22*VLOOKUP($A22,MAF!$A$4:$J$18,8))/100-1.5)^1.05)))))</f>
        <v>0</v>
      </c>
      <c r="T22" s="16"/>
      <c r="U22" s="58">
        <f>IF($B22&lt;&gt;"M","MorW",IF($B22="M",INT(IF(T22=0,"00",IF(INT(100*T22*VLOOKUP($A22,MAF!$A$4:$J$18,9))/100&lt;1.5,"000",47.8338*(INT(100*T22*VLOOKUP($A22,MAF!$A$4:$J$18,9))/100-1.5)^1.05)))))</f>
        <v>0</v>
      </c>
      <c r="V22" s="16"/>
      <c r="W22" s="58">
        <f>IF($B22&lt;&gt;"M","MorW",IF($B22="M",INT(IF(V22=0,"00",IF(INT(100*V22*VLOOKUP($A22,MAF!$A$4:$J$18,10))/100&lt;1.5,"000",47.8338*(INT(100*V22*VLOOKUP($A22,MAF!$A$4:$J$18,10))/100-1.5)^1.05)))))</f>
        <v>0</v>
      </c>
      <c r="X22" s="16"/>
      <c r="Y22" s="58">
        <f>IF($B22&lt;&gt;"M","MorW",IF($B22="M",INT(IF(X22=0,"00",IF(INT(100*X22*VLOOKUP($A22,MAF!$A$4:$K$18,11))/100&lt;1.5,"000",47.8338*(INT(100*X22*VLOOKUP($A22,MAF!$A$4:$K$18,11))/100-1.5)^1.05)))))</f>
        <v>0</v>
      </c>
    </row>
    <row r="23" spans="2:25" ht="12">
      <c r="B23" s="23" t="s">
        <v>22</v>
      </c>
      <c r="E23" s="57">
        <f t="shared" si="0"/>
        <v>0</v>
      </c>
      <c r="F23" s="16"/>
      <c r="G23" s="58">
        <f>IF($B23&lt;&gt;"M","MorW",IF($B23="M",INT(IF(F23=0,"00",IF(INT(100*F23*VLOOKUP($A23,MAF!$A$4:$J$18,2))/100&lt;1.5,"000",47.8338*(INT(100*F23*VLOOKUP($A23,MAF!$A$4:$J$18,2))/100-1.5)^1.05)))))</f>
        <v>0</v>
      </c>
      <c r="H23" s="16"/>
      <c r="I23" s="58">
        <f>IF($B23&lt;&gt;"M","MorW",IF($B23="M",INT(IF(H23=0,"00",IF(INT(100*H23*VLOOKUP($A23,MAF!$A$4:$J$18,3))/100&lt;1.5,"000",47.8338*(INT(100*H23*VLOOKUP($A23,MAF!$A$4:$J$18,3))/100-1.5)^1.05)))))</f>
        <v>0</v>
      </c>
      <c r="J23" s="16"/>
      <c r="K23" s="58">
        <f>IF($B23&lt;&gt;"M","MorW",IF($B23="M",INT(IF(J23=0,"00",IF(INT(100*J23*VLOOKUP($A23,MAF!$A$4:$J$18,4))/100&lt;1.5,"000",47.8338*(INT(100*J23*VLOOKUP($A23,MAF!$A$4:$J$18,4))/100-1.5)^1.05)))))</f>
        <v>0</v>
      </c>
      <c r="L23" s="16"/>
      <c r="M23" s="58">
        <f>IF($B23&lt;&gt;"M","MorW",IF($B23="M",INT(IF(L23=0,"00",IF(INT(100*L23*VLOOKUP($A23,MAF!$A$4:$J$18,5))/100&lt;1.5,"000",47.8338*(INT(100*L23*VLOOKUP($A23,MAF!$A$4:$J$18,5))/100-1.5)^1.05)))))</f>
        <v>0</v>
      </c>
      <c r="N23" s="16"/>
      <c r="O23" s="58">
        <f>IF($B23&lt;&gt;"M","MorW",IF($B23="M",INT(IF(N23=0,"00",IF(INT(100*N23*VLOOKUP($A23,MAF!$A$4:$J$18,6))/100&lt;1.5,"000",47.8338*(INT(100*N23*VLOOKUP($A23,MAF!$A$4:$J$18,6))/100-1.5)^1.05)))))</f>
        <v>0</v>
      </c>
      <c r="P23" s="16"/>
      <c r="Q23" s="58">
        <f>IF($B23&lt;&gt;"M","MorW",IF($B23="M",INT(IF(P23=0,"00",IF(INT(100*P23*VLOOKUP($A23,MAF!$A$4:$J$18,7))/100&lt;1.5,"000",47.8338*(INT(100*P23*VLOOKUP($A23,MAF!$A$4:$J$18,7))/100-1.5)^1.05)))))</f>
        <v>0</v>
      </c>
      <c r="R23" s="16"/>
      <c r="S23" s="58">
        <f>IF($B23&lt;&gt;"M","MorW",IF($B23="M",INT(IF(R23=0,"00",IF(INT(100*R23*VLOOKUP($A23,MAF!$A$4:$J$18,8))/100&lt;1.5,"000",47.8338*(INT(100*R23*VLOOKUP($A23,MAF!$A$4:$J$18,8))/100-1.5)^1.05)))))</f>
        <v>0</v>
      </c>
      <c r="T23" s="16"/>
      <c r="U23" s="58">
        <f>IF($B23&lt;&gt;"M","MorW",IF($B23="M",INT(IF(T23=0,"00",IF(INT(100*T23*VLOOKUP($A23,MAF!$A$4:$J$18,9))/100&lt;1.5,"000",47.8338*(INT(100*T23*VLOOKUP($A23,MAF!$A$4:$J$18,9))/100-1.5)^1.05)))))</f>
        <v>0</v>
      </c>
      <c r="V23" s="16"/>
      <c r="W23" s="58">
        <f>IF($B23&lt;&gt;"M","MorW",IF($B23="M",INT(IF(V23=0,"00",IF(INT(100*V23*VLOOKUP($A23,MAF!$A$4:$J$18,10))/100&lt;1.5,"000",47.8338*(INT(100*V23*VLOOKUP($A23,MAF!$A$4:$J$18,10))/100-1.5)^1.05)))))</f>
        <v>0</v>
      </c>
      <c r="X23" s="16"/>
      <c r="Y23" s="58">
        <f>IF($B23&lt;&gt;"M","MorW",IF($B23="M",INT(IF(X23=0,"00",IF(INT(100*X23*VLOOKUP($A23,MAF!$A$4:$K$18,11))/100&lt;1.5,"000",47.8338*(INT(100*X23*VLOOKUP($A23,MAF!$A$4:$K$18,11))/100-1.5)^1.05)))))</f>
        <v>0</v>
      </c>
    </row>
    <row r="24" spans="1:25" ht="12">
      <c r="A24" s="12">
        <v>76</v>
      </c>
      <c r="B24" s="23" t="s">
        <v>22</v>
      </c>
      <c r="C24" s="14" t="s">
        <v>59</v>
      </c>
      <c r="D24" s="14" t="s">
        <v>60</v>
      </c>
      <c r="E24" s="57">
        <f t="shared" si="0"/>
        <v>2160</v>
      </c>
      <c r="F24" s="16"/>
      <c r="G24" s="58">
        <f>IF($B24&lt;&gt;"M","MorW",IF($B24="M",INT(IF(F24=0,"00",IF(INT(100*F24*VLOOKUP($A24,MAF!$A$4:$J$18,2))/100&lt;1.5,"000",47.8338*(INT(100*F24*VLOOKUP($A24,MAF!$A$4:$J$18,2))/100-1.5)^1.05)))))</f>
        <v>0</v>
      </c>
      <c r="H24" s="16">
        <v>9.15</v>
      </c>
      <c r="I24" s="58">
        <f>IF($B24&lt;&gt;"M","MorW",IF($B24="M",INT(IF(H24=0,"00",IF(INT(100*H24*VLOOKUP($A24,MAF!$A$4:$J$18,3))/100&lt;1.5,"000",47.8338*(INT(100*H24*VLOOKUP($A24,MAF!$A$4:$J$18,3))/100-1.5)^1.05)))))</f>
        <v>522</v>
      </c>
      <c r="J24" s="16"/>
      <c r="K24" s="58">
        <f>IF($B24&lt;&gt;"M","MorW",IF($B24="M",INT(IF(J24=0,"00",IF(INT(100*J24*VLOOKUP($A24,MAF!$A$4:$J$18,4))/100&lt;1.5,"000",47.8338*(INT(100*J24*VLOOKUP($A24,MAF!$A$4:$J$18,4))/100-1.5)^1.05)))))</f>
        <v>0</v>
      </c>
      <c r="L24" s="16"/>
      <c r="M24" s="58">
        <f>IF($B24&lt;&gt;"M","MorW",IF($B24="M",INT(IF(L24=0,"00",IF(INT(100*L24*VLOOKUP($A24,MAF!$A$4:$J$18,5))/100&lt;1.5,"000",47.8338*(INT(100*L24*VLOOKUP($A24,MAF!$A$4:$J$18,5))/100-1.5)^1.05)))))</f>
        <v>0</v>
      </c>
      <c r="N24" s="16">
        <v>4.72</v>
      </c>
      <c r="O24" s="58">
        <f>IF($B24&lt;&gt;"M","MorW",IF($B24="M",INT(IF(N24=0,"00",IF(INT(100*N24*VLOOKUP($A24,MAF!$A$4:$J$18,6))/100&lt;1.5,"000",47.8338*(INT(100*N24*VLOOKUP($A24,MAF!$A$4:$J$18,6))/100-1.5)^1.05)))))</f>
        <v>405</v>
      </c>
      <c r="P24" s="16">
        <v>3.47</v>
      </c>
      <c r="Q24" s="58">
        <f>IF($B24&lt;&gt;"M","MorW",IF($B24="M",INT(IF(P24=0,"00",IF(INT(100*P24*VLOOKUP($A24,MAF!$A$4:$J$18,7))/100&lt;1.5,"000",47.8338*(INT(100*P24*VLOOKUP($A24,MAF!$A$4:$J$18,7))/100-1.5)^1.05)))))</f>
        <v>364</v>
      </c>
      <c r="R24" s="16">
        <v>3.18</v>
      </c>
      <c r="S24" s="58">
        <f>IF($B24&lt;&gt;"M","MorW",IF($B24="M",INT(IF(R24=0,"00",IF(INT(100*R24*VLOOKUP($A24,MAF!$A$4:$J$18,8))/100&lt;1.5,"000",47.8338*(INT(100*R24*VLOOKUP($A24,MAF!$A$4:$J$18,8))/100-1.5)^1.05)))))</f>
        <v>445</v>
      </c>
      <c r="T24" s="16">
        <v>1.47</v>
      </c>
      <c r="U24" s="58">
        <f>IF($B24&lt;&gt;"M","MorW",IF($B24="M",INT(IF(T24=0,"00",IF(INT(100*T24*VLOOKUP($A24,MAF!$A$4:$J$18,9))/100&lt;1.5,"000",47.8338*(INT(100*T24*VLOOKUP($A24,MAF!$A$4:$J$18,9))/100-1.5)^1.05)))))</f>
        <v>424</v>
      </c>
      <c r="V24" s="16"/>
      <c r="W24" s="58">
        <f>IF($B24&lt;&gt;"M","MorW",IF($B24="M",INT(IF(V24=0,"00",IF(INT(100*V24*VLOOKUP($A24,MAF!$A$4:$J$18,10))/100&lt;1.5,"000",47.8338*(INT(100*V24*VLOOKUP($A24,MAF!$A$4:$J$18,10))/100-1.5)^1.05)))))</f>
        <v>0</v>
      </c>
      <c r="X24" s="16"/>
      <c r="Y24" s="58">
        <f>IF($B24&lt;&gt;"M","MorW",IF($B24="M",INT(IF(X24=0,"00",IF(INT(100*X24*VLOOKUP($A24,MAF!$A$4:$K$18,11))/100&lt;1.5,"000",47.8338*(INT(100*X24*VLOOKUP($A24,MAF!$A$4:$K$18,11))/100-1.5)^1.05)))))</f>
        <v>0</v>
      </c>
    </row>
    <row r="25" spans="1:25" ht="12">
      <c r="A25" s="12">
        <v>74</v>
      </c>
      <c r="B25" s="23" t="s">
        <v>22</v>
      </c>
      <c r="C25" s="14" t="s">
        <v>61</v>
      </c>
      <c r="D25" s="14" t="s">
        <v>62</v>
      </c>
      <c r="E25" s="57">
        <f t="shared" si="0"/>
        <v>2226</v>
      </c>
      <c r="F25" s="16"/>
      <c r="G25" s="58">
        <f>IF($B25&lt;&gt;"M","MorW",IF($B25="M",INT(IF(F25=0,"00",IF(INT(100*F25*VLOOKUP($A25,MAF!$A$4:$J$18,2))/100&lt;1.5,"000",47.8338*(INT(100*F25*VLOOKUP($A25,MAF!$A$4:$J$18,2))/100-1.5)^1.05)))))</f>
        <v>0</v>
      </c>
      <c r="H25" s="16">
        <v>9.59</v>
      </c>
      <c r="I25" s="58">
        <f>IF($B25&lt;&gt;"M","MorW",IF($B25="M",INT(IF(H25=0,"00",IF(INT(100*H25*VLOOKUP($A25,MAF!$A$4:$J$18,3))/100&lt;1.5,"000",47.8338*(INT(100*H25*VLOOKUP($A25,MAF!$A$4:$J$18,3))/100-1.5)^1.05)))))</f>
        <v>505</v>
      </c>
      <c r="J25" s="16"/>
      <c r="K25" s="58">
        <f>IF($B25&lt;&gt;"M","MorW",IF($B25="M",INT(IF(J25=0,"00",IF(INT(100*J25*VLOOKUP($A25,MAF!$A$4:$J$18,4))/100&lt;1.5,"000",47.8338*(INT(100*J25*VLOOKUP($A25,MAF!$A$4:$J$18,4))/100-1.5)^1.05)))))</f>
        <v>0</v>
      </c>
      <c r="L25" s="16"/>
      <c r="M25" s="58">
        <f>IF($B25&lt;&gt;"M","MorW",IF($B25="M",INT(IF(L25=0,"00",IF(INT(100*L25*VLOOKUP($A25,MAF!$A$4:$J$18,5))/100&lt;1.5,"000",47.8338*(INT(100*L25*VLOOKUP($A25,MAF!$A$4:$J$18,5))/100-1.5)^1.05)))))</f>
        <v>0</v>
      </c>
      <c r="N25" s="16">
        <v>5.42</v>
      </c>
      <c r="O25" s="58">
        <f>IF($B25&lt;&gt;"M","MorW",IF($B25="M",INT(IF(N25=0,"00",IF(INT(100*N25*VLOOKUP($A25,MAF!$A$4:$J$18,6))/100&lt;1.5,"000",47.8338*(INT(100*N25*VLOOKUP($A25,MAF!$A$4:$J$18,6))/100-1.5)^1.05)))))</f>
        <v>420</v>
      </c>
      <c r="P25" s="16">
        <v>4.14</v>
      </c>
      <c r="Q25" s="58">
        <f>IF($B25&lt;&gt;"M","MorW",IF($B25="M",INT(IF(P25=0,"00",IF(INT(100*P25*VLOOKUP($A25,MAF!$A$4:$J$18,7))/100&lt;1.5,"000",47.8338*(INT(100*P25*VLOOKUP($A25,MAF!$A$4:$J$18,7))/100-1.5)^1.05)))))</f>
        <v>396</v>
      </c>
      <c r="R25" s="16">
        <v>3.53</v>
      </c>
      <c r="S25" s="58">
        <f>IF($B25&lt;&gt;"M","MorW",IF($B25="M",INT(IF(R25=0,"00",IF(INT(100*R25*VLOOKUP($A25,MAF!$A$4:$J$18,8))/100&lt;1.5,"000",47.8338*(INT(100*R25*VLOOKUP($A25,MAF!$A$4:$J$18,8))/100-1.5)^1.05)))))</f>
        <v>442</v>
      </c>
      <c r="T25" s="16">
        <v>1.76</v>
      </c>
      <c r="U25" s="58">
        <f>IF($B25&lt;&gt;"M","MorW",IF($B25="M",INT(IF(T25=0,"00",IF(INT(100*T25*VLOOKUP($A25,MAF!$A$4:$J$18,9))/100&lt;1.5,"000",47.8338*(INT(100*T25*VLOOKUP($A25,MAF!$A$4:$J$18,9))/100-1.5)^1.05)))))</f>
        <v>463</v>
      </c>
      <c r="V25" s="16"/>
      <c r="W25" s="58">
        <f>IF($B25&lt;&gt;"M","MorW",IF($B25="M",INT(IF(V25=0,"00",IF(INT(100*V25*VLOOKUP($A25,MAF!$A$4:$J$18,10))/100&lt;1.5,"000",47.8338*(INT(100*V25*VLOOKUP($A25,MAF!$A$4:$J$18,10))/100-1.5)^1.05)))))</f>
        <v>0</v>
      </c>
      <c r="X25" s="16"/>
      <c r="Y25" s="58">
        <f>IF($B25&lt;&gt;"M","MorW",IF($B25="M",INT(IF(X25=0,"00",IF(INT(100*X25*VLOOKUP($A25,MAF!$A$4:$K$18,11))/100&lt;1.5,"000",47.8338*(INT(100*X25*VLOOKUP($A25,MAF!$A$4:$K$18,11))/100-1.5)^1.05)))))</f>
        <v>0</v>
      </c>
    </row>
    <row r="26" spans="1:25" ht="12">
      <c r="A26" s="12">
        <v>74</v>
      </c>
      <c r="B26" s="23" t="s">
        <v>22</v>
      </c>
      <c r="C26" s="14" t="s">
        <v>63</v>
      </c>
      <c r="D26" s="14" t="s">
        <v>64</v>
      </c>
      <c r="E26" s="57">
        <f t="shared" si="0"/>
        <v>1998</v>
      </c>
      <c r="F26" s="16"/>
      <c r="G26" s="58">
        <f>IF($B26&lt;&gt;"M","MorW",IF($B26="M",INT(IF(F26=0,"00",IF(INT(100*F26*VLOOKUP($A26,MAF!$A$4:$J$18,2))/100&lt;1.5,"000",47.8338*(INT(100*F26*VLOOKUP($A26,MAF!$A$4:$J$18,2))/100-1.5)^1.05)))))</f>
        <v>0</v>
      </c>
      <c r="H26" s="16">
        <v>8.56</v>
      </c>
      <c r="I26" s="58">
        <f>IF($B26&lt;&gt;"M","MorW",IF($B26="M",INT(IF(H26=0,"00",IF(INT(100*H26*VLOOKUP($A26,MAF!$A$4:$J$18,3))/100&lt;1.5,"000",47.8338*(INT(100*H26*VLOOKUP($A26,MAF!$A$4:$J$18,3))/100-1.5)^1.05)))))</f>
        <v>439</v>
      </c>
      <c r="J26" s="16"/>
      <c r="K26" s="58">
        <f>IF($B26&lt;&gt;"M","MorW",IF($B26="M",INT(IF(J26=0,"00",IF(INT(100*J26*VLOOKUP($A26,MAF!$A$4:$J$18,4))/100&lt;1.5,"000",47.8338*(INT(100*J26*VLOOKUP($A26,MAF!$A$4:$J$18,4))/100-1.5)^1.05)))))</f>
        <v>0</v>
      </c>
      <c r="L26" s="16"/>
      <c r="M26" s="58">
        <f>IF($B26&lt;&gt;"M","MorW",IF($B26="M",INT(IF(L26=0,"00",IF(INT(100*L26*VLOOKUP($A26,MAF!$A$4:$J$18,5))/100&lt;1.5,"000",47.8338*(INT(100*L26*VLOOKUP($A26,MAF!$A$4:$J$18,5))/100-1.5)^1.05)))))</f>
        <v>0</v>
      </c>
      <c r="N26" s="16">
        <v>4.41</v>
      </c>
      <c r="O26" s="58">
        <f>IF($B26&lt;&gt;"M","MorW",IF($B26="M",INT(IF(N26=0,"00",IF(INT(100*N26*VLOOKUP($A26,MAF!$A$4:$J$18,6))/100&lt;1.5,"000",47.8338*(INT(100*N26*VLOOKUP($A26,MAF!$A$4:$J$18,6))/100-1.5)^1.05)))))</f>
        <v>323</v>
      </c>
      <c r="P26" s="16">
        <v>3.5</v>
      </c>
      <c r="Q26" s="58">
        <f>IF($B26&lt;&gt;"M","MorW",IF($B26="M",INT(IF(P26=0,"00",IF(INT(100*P26*VLOOKUP($A26,MAF!$A$4:$J$18,7))/100&lt;1.5,"000",47.8338*(INT(100*P26*VLOOKUP($A26,MAF!$A$4:$J$18,7))/100-1.5)^1.05)))))</f>
        <v>319</v>
      </c>
      <c r="R26" s="16">
        <v>3.27</v>
      </c>
      <c r="S26" s="58">
        <f>IF($B26&lt;&gt;"M","MorW",IF($B26="M",INT(IF(R26=0,"00",IF(INT(100*R26*VLOOKUP($A26,MAF!$A$4:$J$18,8))/100&lt;1.5,"000",47.8338*(INT(100*R26*VLOOKUP($A26,MAF!$A$4:$J$18,8))/100-1.5)^1.05)))))</f>
        <v>402</v>
      </c>
      <c r="T26" s="16">
        <v>1.92</v>
      </c>
      <c r="U26" s="58">
        <f>IF($B26&lt;&gt;"M","MorW",IF($B26="M",INT(IF(T26=0,"00",IF(INT(100*T26*VLOOKUP($A26,MAF!$A$4:$J$18,9))/100&lt;1.5,"000",47.8338*(INT(100*T26*VLOOKUP($A26,MAF!$A$4:$J$18,9))/100-1.5)^1.05)))))</f>
        <v>515</v>
      </c>
      <c r="V26" s="16"/>
      <c r="W26" s="58">
        <f>IF($B26&lt;&gt;"M","MorW",IF($B26="M",INT(IF(V26=0,"00",IF(INT(100*V26*VLOOKUP($A26,MAF!$A$4:$J$18,10))/100&lt;1.5,"000",47.8338*(INT(100*V26*VLOOKUP($A26,MAF!$A$4:$J$18,10))/100-1.5)^1.05)))))</f>
        <v>0</v>
      </c>
      <c r="X26" s="16"/>
      <c r="Y26" s="58">
        <f>IF($B26&lt;&gt;"M","MorW",IF($B26="M",INT(IF(X26=0,"00",IF(INT(100*X26*VLOOKUP($A26,MAF!$A$4:$K$18,11))/100&lt;1.5,"000",47.8338*(INT(100*X26*VLOOKUP($A26,MAF!$A$4:$K$18,11))/100-1.5)^1.05)))))</f>
        <v>0</v>
      </c>
    </row>
    <row r="27" spans="1:25" ht="12">
      <c r="A27" s="12">
        <v>72</v>
      </c>
      <c r="B27" s="23" t="s">
        <v>22</v>
      </c>
      <c r="C27" s="14" t="s">
        <v>24</v>
      </c>
      <c r="D27" s="14" t="s">
        <v>73</v>
      </c>
      <c r="E27" s="57">
        <f t="shared" si="0"/>
        <v>3400</v>
      </c>
      <c r="F27" s="16"/>
      <c r="G27" s="58">
        <f>IF($B27&lt;&gt;"M","MorW",IF($B27="M",INT(IF(F27=0,"00",IF(INT(100*F27*VLOOKUP($A27,MAF!$A$4:$J$18,2))/100&lt;1.5,"000",47.8338*(INT(100*F27*VLOOKUP($A27,MAF!$A$4:$J$18,2))/100-1.5)^1.05)))))</f>
        <v>0</v>
      </c>
      <c r="H27" s="16">
        <v>13.36</v>
      </c>
      <c r="I27" s="58">
        <f>IF($B27&lt;&gt;"M","MorW",IF($B27="M",INT(IF(H27=0,"00",IF(INT(100*H27*VLOOKUP($A27,MAF!$A$4:$J$18,3))/100&lt;1.5,"000",47.8338*(INT(100*H27*VLOOKUP($A27,MAF!$A$4:$J$18,3))/100-1.5)^1.05)))))</f>
        <v>749</v>
      </c>
      <c r="J27" s="16"/>
      <c r="K27" s="58">
        <f>IF($B27&lt;&gt;"M","MorW",IF($B27="M",INT(IF(J27=0,"00",IF(INT(100*J27*VLOOKUP($A27,MAF!$A$4:$J$18,4))/100&lt;1.5,"000",47.8338*(INT(100*J27*VLOOKUP($A27,MAF!$A$4:$J$18,4))/100-1.5)^1.05)))))</f>
        <v>0</v>
      </c>
      <c r="L27" s="16"/>
      <c r="M27" s="58">
        <f>IF($B27&lt;&gt;"M","MorW",IF($B27="M",INT(IF(L27=0,"00",IF(INT(100*L27*VLOOKUP($A27,MAF!$A$4:$J$18,5))/100&lt;1.5,"000",47.8338*(INT(100*L27*VLOOKUP($A27,MAF!$A$4:$J$18,5))/100-1.5)^1.05)))))</f>
        <v>0</v>
      </c>
      <c r="N27" s="16">
        <v>7.9</v>
      </c>
      <c r="O27" s="58">
        <f>IF($B27&lt;&gt;"M","MorW",IF($B27="M",INT(IF(N27=0,"00",IF(INT(100*N27*VLOOKUP($A27,MAF!$A$4:$J$18,6))/100&lt;1.5,"000",47.8338*(INT(100*N27*VLOOKUP($A27,MAF!$A$4:$J$18,6))/100-1.5)^1.05)))))</f>
        <v>663</v>
      </c>
      <c r="P27" s="16">
        <v>6.18</v>
      </c>
      <c r="Q27" s="58">
        <f>IF($B27&lt;&gt;"M","MorW",IF($B27="M",INT(IF(P27=0,"00",IF(INT(100*P27*VLOOKUP($A27,MAF!$A$4:$J$18,7))/100&lt;1.5,"000",47.8338*(INT(100*P27*VLOOKUP($A27,MAF!$A$4:$J$18,7))/100-1.5)^1.05)))))</f>
        <v>646</v>
      </c>
      <c r="R27" s="16">
        <v>4.51</v>
      </c>
      <c r="S27" s="58">
        <f>IF($B27&lt;&gt;"M","MorW",IF($B27="M",INT(IF(R27=0,"00",IF(INT(100*R27*VLOOKUP($A27,MAF!$A$4:$J$18,8))/100&lt;1.5,"000",47.8338*(INT(100*R27*VLOOKUP($A27,MAF!$A$4:$J$18,8))/100-1.5)^1.05)))))</f>
        <v>596</v>
      </c>
      <c r="T27" s="16">
        <v>2.62</v>
      </c>
      <c r="U27" s="58">
        <f>IF($B27&lt;&gt;"M","MorW",IF($B27="M",INT(IF(T27=0,"00",IF(INT(100*T27*VLOOKUP($A27,MAF!$A$4:$J$18,9))/100&lt;1.5,"000",47.8338*(INT(100*T27*VLOOKUP($A27,MAF!$A$4:$J$18,9))/100-1.5)^1.05)))))</f>
        <v>746</v>
      </c>
      <c r="V27" s="16"/>
      <c r="W27" s="58">
        <f>IF($B27&lt;&gt;"M","MorW",IF($B27="M",INT(IF(V27=0,"00",IF(INT(100*V27*VLOOKUP($A27,MAF!$A$4:$J$18,10))/100&lt;1.5,"000",47.8338*(INT(100*V27*VLOOKUP($A27,MAF!$A$4:$J$18,10))/100-1.5)^1.05)))))</f>
        <v>0</v>
      </c>
      <c r="X27" s="16"/>
      <c r="Y27" s="58">
        <f>IF($B27&lt;&gt;"M","MorW",IF($B27="M",INT(IF(X27=0,"00",IF(INT(100*X27*VLOOKUP($A27,MAF!$A$4:$K$18,11))/100&lt;1.5,"000",47.8338*(INT(100*X27*VLOOKUP($A27,MAF!$A$4:$K$18,11))/100-1.5)^1.05)))))</f>
        <v>0</v>
      </c>
    </row>
    <row r="28" spans="1:25" ht="12">
      <c r="A28" s="12">
        <v>66</v>
      </c>
      <c r="B28" s="23" t="s">
        <v>22</v>
      </c>
      <c r="C28" s="14" t="s">
        <v>65</v>
      </c>
      <c r="D28" s="14" t="s">
        <v>66</v>
      </c>
      <c r="E28" s="57">
        <f t="shared" si="0"/>
        <v>3100</v>
      </c>
      <c r="F28" s="16"/>
      <c r="G28" s="58">
        <f>IF($B28&lt;&gt;"M","MorW",IF($B28="M",INT(IF(F28=0,"00",IF(INT(100*F28*VLOOKUP($A28,MAF!$A$4:$J$18,2))/100&lt;1.5,"000",47.8338*(INT(100*F28*VLOOKUP($A28,MAF!$A$4:$J$18,2))/100-1.5)^1.05)))))</f>
        <v>0</v>
      </c>
      <c r="H28" s="16"/>
      <c r="I28" s="58">
        <f>IF($B28&lt;&gt;"M","MorW",IF($B28="M",INT(IF(H28=0,"00",IF(INT(100*H28*VLOOKUP($A28,MAF!$A$4:$J$18,3))/100&lt;1.5,"000",47.8338*(INT(100*H28*VLOOKUP($A28,MAF!$A$4:$J$18,3))/100-1.5)^1.05)))))</f>
        <v>0</v>
      </c>
      <c r="J28" s="16">
        <v>12.8</v>
      </c>
      <c r="K28" s="58">
        <f>IF($B28&lt;&gt;"M","MorW",IF($B28="M",INT(IF(J28=0,"00",IF(INT(100*J28*VLOOKUP($A28,MAF!$A$4:$J$18,4))/100&lt;1.5,"000",47.8338*(INT(100*J28*VLOOKUP($A28,MAF!$A$4:$J$18,4))/100-1.5)^1.05)))))</f>
        <v>693</v>
      </c>
      <c r="L28" s="16"/>
      <c r="M28" s="58">
        <f>IF($B28&lt;&gt;"M","MorW",IF($B28="M",INT(IF(L28=0,"00",IF(INT(100*L28*VLOOKUP($A28,MAF!$A$4:$J$18,5))/100&lt;1.5,"000",47.8338*(INT(100*L28*VLOOKUP($A28,MAF!$A$4:$J$18,5))/100-1.5)^1.05)))))</f>
        <v>0</v>
      </c>
      <c r="N28" s="16"/>
      <c r="O28" s="58">
        <f>IF($B28&lt;&gt;"M","MorW",IF($B28="M",INT(IF(N28=0,"00",IF(INT(100*N28*VLOOKUP($A28,MAF!$A$4:$J$18,6))/100&lt;1.5,"000",47.8338*(INT(100*N28*VLOOKUP($A28,MAF!$A$4:$J$18,6))/100-1.5)^1.05)))))</f>
        <v>0</v>
      </c>
      <c r="P28" s="16">
        <v>6.91</v>
      </c>
      <c r="Q28" s="58">
        <f>IF($B28&lt;&gt;"M","MorW",IF($B28="M",INT(IF(P28=0,"00",IF(INT(100*P28*VLOOKUP($A28,MAF!$A$4:$J$18,7))/100&lt;1.5,"000",47.8338*(INT(100*P28*VLOOKUP($A28,MAF!$A$4:$J$18,7))/100-1.5)^1.05)))))</f>
        <v>657</v>
      </c>
      <c r="R28" s="16">
        <v>4.91</v>
      </c>
      <c r="S28" s="58">
        <f>IF($B28&lt;&gt;"M","MorW",IF($B28="M",INT(IF(R28=0,"00",IF(INT(100*R28*VLOOKUP($A28,MAF!$A$4:$J$18,8))/100&lt;1.5,"000",47.8338*(INT(100*R28*VLOOKUP($A28,MAF!$A$4:$J$18,8))/100-1.5)^1.05)))))</f>
        <v>588</v>
      </c>
      <c r="T28" s="16">
        <v>2.63</v>
      </c>
      <c r="U28" s="58">
        <f>IF($B28&lt;&gt;"M","MorW",IF($B28="M",INT(IF(T28=0,"00",IF(INT(100*T28*VLOOKUP($A28,MAF!$A$4:$J$18,9))/100&lt;1.5,"000",47.8338*(INT(100*T28*VLOOKUP($A28,MAF!$A$4:$J$18,9))/100-1.5)^1.05)))))</f>
        <v>669</v>
      </c>
      <c r="V28" s="16">
        <v>1.19</v>
      </c>
      <c r="W28" s="58">
        <f>IF($B28&lt;&gt;"M","MorW",IF($B28="M",INT(IF(V28=0,"00",IF(INT(100*V28*VLOOKUP($A28,MAF!$A$4:$J$18,10))/100&lt;1.5,"000",47.8338*(INT(100*V28*VLOOKUP($A28,MAF!$A$4:$J$18,10))/100-1.5)^1.05)))))</f>
        <v>493</v>
      </c>
      <c r="X28" s="16"/>
      <c r="Y28" s="58">
        <f>IF($B28&lt;&gt;"M","MorW",IF($B28="M",INT(IF(X28=0,"00",IF(INT(100*X28*VLOOKUP($A28,MAF!$A$4:$K$18,11))/100&lt;1.5,"000",47.8338*(INT(100*X28*VLOOKUP($A28,MAF!$A$4:$K$18,11))/100-1.5)^1.05)))))</f>
        <v>0</v>
      </c>
    </row>
    <row r="29" spans="1:25" ht="12">
      <c r="A29" s="12">
        <v>65</v>
      </c>
      <c r="B29" s="23" t="s">
        <v>22</v>
      </c>
      <c r="C29" s="14" t="s">
        <v>67</v>
      </c>
      <c r="D29" s="14" t="s">
        <v>68</v>
      </c>
      <c r="E29" s="57">
        <f t="shared" si="0"/>
        <v>2360</v>
      </c>
      <c r="F29" s="16"/>
      <c r="G29" s="58">
        <f>IF($B29&lt;&gt;"M","MorW",IF($B29="M",INT(IF(F29=0,"00",IF(INT(100*F29*VLOOKUP($A29,MAF!$A$4:$J$18,2))/100&lt;1.5,"000",47.8338*(INT(100*F29*VLOOKUP($A29,MAF!$A$4:$J$18,2))/100-1.5)^1.05)))))</f>
        <v>0</v>
      </c>
      <c r="H29" s="16"/>
      <c r="I29" s="58">
        <f>IF($B29&lt;&gt;"M","MorW",IF($B29="M",INT(IF(H29=0,"00",IF(INT(100*H29*VLOOKUP($A29,MAF!$A$4:$J$18,3))/100&lt;1.5,"000",47.8338*(INT(100*H29*VLOOKUP($A29,MAF!$A$4:$J$18,3))/100-1.5)^1.05)))))</f>
        <v>0</v>
      </c>
      <c r="J29" s="16">
        <v>10.33</v>
      </c>
      <c r="K29" s="58">
        <f>IF($B29&lt;&gt;"M","MorW",IF($B29="M",INT(IF(J29=0,"00",IF(INT(100*J29*VLOOKUP($A29,MAF!$A$4:$J$18,4))/100&lt;1.5,"000",47.8338*(INT(100*J29*VLOOKUP($A29,MAF!$A$4:$J$18,4))/100-1.5)^1.05)))))</f>
        <v>537</v>
      </c>
      <c r="L29" s="16"/>
      <c r="M29" s="58">
        <f>IF($B29&lt;&gt;"M","MorW",IF($B29="M",INT(IF(L29=0,"00",IF(INT(100*L29*VLOOKUP($A29,MAF!$A$4:$J$18,5))/100&lt;1.5,"000",47.8338*(INT(100*L29*VLOOKUP($A29,MAF!$A$4:$J$18,5))/100-1.5)^1.05)))))</f>
        <v>0</v>
      </c>
      <c r="N29" s="16"/>
      <c r="O29" s="58">
        <f>IF($B29&lt;&gt;"M","MorW",IF($B29="M",INT(IF(N29=0,"00",IF(INT(100*N29*VLOOKUP($A29,MAF!$A$4:$J$18,6))/100&lt;1.5,"000",47.8338*(INT(100*N29*VLOOKUP($A29,MAF!$A$4:$J$18,6))/100-1.5)^1.05)))))</f>
        <v>0</v>
      </c>
      <c r="P29" s="16">
        <v>5.57</v>
      </c>
      <c r="Q29" s="58">
        <f>IF($B29&lt;&gt;"M","MorW",IF($B29="M",INT(IF(P29=0,"00",IF(INT(100*P29*VLOOKUP($A29,MAF!$A$4:$J$18,7))/100&lt;1.5,"000",47.8338*(INT(100*P29*VLOOKUP($A29,MAF!$A$4:$J$18,7))/100-1.5)^1.05)))))</f>
        <v>508</v>
      </c>
      <c r="R29" s="16">
        <v>3.82</v>
      </c>
      <c r="S29" s="58">
        <f>IF($B29&lt;&gt;"M","MorW",IF($B29="M",INT(IF(R29=0,"00",IF(INT(100*R29*VLOOKUP($A29,MAF!$A$4:$J$18,8))/100&lt;1.5,"000",47.8338*(INT(100*R29*VLOOKUP($A29,MAF!$A$4:$J$18,8))/100-1.5)^1.05)))))</f>
        <v>432</v>
      </c>
      <c r="T29" s="16">
        <v>2.1</v>
      </c>
      <c r="U29" s="58">
        <f>IF($B29&lt;&gt;"M","MorW",IF($B29="M",INT(IF(T29=0,"00",IF(INT(100*T29*VLOOKUP($A29,MAF!$A$4:$J$18,9))/100&lt;1.5,"000",47.8338*(INT(100*T29*VLOOKUP($A29,MAF!$A$4:$J$18,9))/100-1.5)^1.05)))))</f>
        <v>511</v>
      </c>
      <c r="V29" s="16">
        <v>0.95</v>
      </c>
      <c r="W29" s="58">
        <f>IF($B29&lt;&gt;"M","MorW",IF($B29="M",INT(IF(V29=0,"00",IF(INT(100*V29*VLOOKUP($A29,MAF!$A$4:$J$18,10))/100&lt;1.5,"000",47.8338*(INT(100*V29*VLOOKUP($A29,MAF!$A$4:$J$18,10))/100-1.5)^1.05)))))</f>
        <v>372</v>
      </c>
      <c r="X29" s="16"/>
      <c r="Y29" s="58">
        <f>IF($B29&lt;&gt;"M","MorW",IF($B29="M",INT(IF(X29=0,"00",IF(INT(100*X29*VLOOKUP($A29,MAF!$A$4:$K$18,11))/100&lt;1.5,"000",47.8338*(INT(100*X29*VLOOKUP($A29,MAF!$A$4:$K$18,11))/100-1.5)^1.05)))))</f>
        <v>0</v>
      </c>
    </row>
    <row r="30" spans="2:25" ht="12">
      <c r="B30" s="23" t="s">
        <v>22</v>
      </c>
      <c r="E30" s="57">
        <f t="shared" si="0"/>
        <v>0</v>
      </c>
      <c r="F30" s="16"/>
      <c r="G30" s="58">
        <f>IF($B30&lt;&gt;"M","MorW",IF($B30="M",INT(IF(F30=0,"00",IF(INT(100*F30*VLOOKUP($A30,MAF!$A$4:$J$18,2))/100&lt;1.5,"000",47.8338*(INT(100*F30*VLOOKUP($A30,MAF!$A$4:$J$18,2))/100-1.5)^1.05)))))</f>
        <v>0</v>
      </c>
      <c r="H30" s="16"/>
      <c r="I30" s="58">
        <f>IF($B30&lt;&gt;"M","MorW",IF($B30="M",INT(IF(H30=0,"00",IF(INT(100*H30*VLOOKUP($A30,MAF!$A$4:$J$18,3))/100&lt;1.5,"000",47.8338*(INT(100*H30*VLOOKUP($A30,MAF!$A$4:$J$18,3))/100-1.5)^1.05)))))</f>
        <v>0</v>
      </c>
      <c r="J30" s="16"/>
      <c r="K30" s="58">
        <f>IF($B30&lt;&gt;"M","MorW",IF($B30="M",INT(IF(J30=0,"00",IF(INT(100*J30*VLOOKUP($A30,MAF!$A$4:$J$18,4))/100&lt;1.5,"000",47.8338*(INT(100*J30*VLOOKUP($A30,MAF!$A$4:$J$18,4))/100-1.5)^1.05)))))</f>
        <v>0</v>
      </c>
      <c r="L30" s="16"/>
      <c r="M30" s="58">
        <f>IF($B30&lt;&gt;"M","MorW",IF($B30="M",INT(IF(L30=0,"00",IF(INT(100*L30*VLOOKUP($A30,MAF!$A$4:$J$18,5))/100&lt;1.5,"000",47.8338*(INT(100*L30*VLOOKUP($A30,MAF!$A$4:$J$18,5))/100-1.5)^1.05)))))</f>
        <v>0</v>
      </c>
      <c r="N30" s="16"/>
      <c r="O30" s="58">
        <f>IF($B30&lt;&gt;"M","MorW",IF($B30="M",INT(IF(N30=0,"00",IF(INT(100*N30*VLOOKUP($A30,MAF!$A$4:$J$18,6))/100&lt;1.5,"000",47.8338*(INT(100*N30*VLOOKUP($A30,MAF!$A$4:$J$18,6))/100-1.5)^1.05)))))</f>
        <v>0</v>
      </c>
      <c r="P30" s="16"/>
      <c r="Q30" s="58">
        <f>IF($B30&lt;&gt;"M","MorW",IF($B30="M",INT(IF(P30=0,"00",IF(INT(100*P30*VLOOKUP($A30,MAF!$A$4:$J$18,7))/100&lt;1.5,"000",47.8338*(INT(100*P30*VLOOKUP($A30,MAF!$A$4:$J$18,7))/100-1.5)^1.05)))))</f>
        <v>0</v>
      </c>
      <c r="R30" s="16"/>
      <c r="S30" s="58">
        <f>IF($B30&lt;&gt;"M","MorW",IF($B30="M",INT(IF(R30=0,"00",IF(INT(100*R30*VLOOKUP($A30,MAF!$A$4:$J$18,8))/100&lt;1.5,"000",47.8338*(INT(100*R30*VLOOKUP($A30,MAF!$A$4:$J$18,8))/100-1.5)^1.05)))))</f>
        <v>0</v>
      </c>
      <c r="T30" s="16"/>
      <c r="U30" s="58">
        <f>IF($B30&lt;&gt;"M","MorW",IF($B30="M",INT(IF(T30=0,"00",IF(INT(100*T30*VLOOKUP($A30,MAF!$A$4:$J$18,9))/100&lt;1.5,"000",47.8338*(INT(100*T30*VLOOKUP($A30,MAF!$A$4:$J$18,9))/100-1.5)^1.05)))))</f>
        <v>0</v>
      </c>
      <c r="V30" s="16"/>
      <c r="W30" s="58">
        <f>IF($B30&lt;&gt;"M","MorW",IF($B30="M",INT(IF(V30=0,"00",IF(INT(100*V30*VLOOKUP($A30,MAF!$A$4:$J$18,10))/100&lt;1.5,"000",47.8338*(INT(100*V30*VLOOKUP($A30,MAF!$A$4:$J$18,10))/100-1.5)^1.05)))))</f>
        <v>0</v>
      </c>
      <c r="X30" s="16"/>
      <c r="Y30" s="58">
        <f>IF($B30&lt;&gt;"M","MorW",IF($B30="M",INT(IF(X30=0,"00",IF(INT(100*X30*VLOOKUP($A30,MAF!$A$4:$K$18,11))/100&lt;1.5,"000",47.8338*(INT(100*X30*VLOOKUP($A30,MAF!$A$4:$K$18,11))/100-1.5)^1.05)))))</f>
        <v>0</v>
      </c>
    </row>
    <row r="31" spans="1:25" ht="12">
      <c r="A31" s="12">
        <v>57</v>
      </c>
      <c r="B31" s="23" t="s">
        <v>22</v>
      </c>
      <c r="C31" s="14" t="s">
        <v>69</v>
      </c>
      <c r="D31" s="14" t="s">
        <v>70</v>
      </c>
      <c r="E31" s="57">
        <f t="shared" si="0"/>
        <v>1624</v>
      </c>
      <c r="F31" s="16"/>
      <c r="G31" s="58">
        <f>IF($B31&lt;&gt;"M","MorW",IF($B31="M",INT(IF(F31=0,"00",IF(INT(100*F31*VLOOKUP($A31,MAF!$A$4:$J$18,2))/100&lt;1.5,"000",47.8338*(INT(100*F31*VLOOKUP($A31,MAF!$A$4:$J$18,2))/100-1.5)^1.05)))))</f>
        <v>0</v>
      </c>
      <c r="H31" s="16"/>
      <c r="I31" s="58">
        <f>IF($B31&lt;&gt;"M","MorW",IF($B31="M",INT(IF(H31=0,"00",IF(INT(100*H31*VLOOKUP($A31,MAF!$A$4:$J$18,3))/100&lt;1.5,"000",47.8338*(INT(100*H31*VLOOKUP($A31,MAF!$A$4:$J$18,3))/100-1.5)^1.05)))))</f>
        <v>0</v>
      </c>
      <c r="J31" s="16"/>
      <c r="K31" s="58">
        <f>IF($B31&lt;&gt;"M","MorW",IF($B31="M",INT(IF(J31=0,"00",IF(INT(100*J31*VLOOKUP($A31,MAF!$A$4:$J$18,4))/100&lt;1.5,"000",47.8338*(INT(100*J31*VLOOKUP($A31,MAF!$A$4:$J$18,4))/100-1.5)^1.05)))))</f>
        <v>0</v>
      </c>
      <c r="L31" s="16">
        <v>9.7</v>
      </c>
      <c r="M31" s="58">
        <f>IF($B31&lt;&gt;"M","MorW",IF($B31="M",INT(IF(L31=0,"00",IF(INT(100*L31*VLOOKUP($A31,MAF!$A$4:$J$18,5))/100&lt;1.5,"000",47.8338*(INT(100*L31*VLOOKUP($A31,MAF!$A$4:$J$18,5))/100-1.5)^1.05)))))</f>
        <v>501</v>
      </c>
      <c r="N31" s="16"/>
      <c r="O31" s="58">
        <f>IF($B31&lt;&gt;"M","MorW",IF($B31="M",INT(IF(N31=0,"00",IF(INT(100*N31*VLOOKUP($A31,MAF!$A$4:$J$18,6))/100&lt;1.5,"000",47.8338*(INT(100*N31*VLOOKUP($A31,MAF!$A$4:$J$18,6))/100-1.5)^1.05)))))</f>
        <v>0</v>
      </c>
      <c r="P31" s="16"/>
      <c r="Q31" s="58">
        <f>IF($B31&lt;&gt;"M","MorW",IF($B31="M",INT(IF(P31=0,"00",IF(INT(100*P31*VLOOKUP($A31,MAF!$A$4:$J$18,7))/100&lt;1.5,"000",47.8338*(INT(100*P31*VLOOKUP($A31,MAF!$A$4:$J$18,7))/100-1.5)^1.05)))))</f>
        <v>0</v>
      </c>
      <c r="R31" s="16">
        <v>3.4</v>
      </c>
      <c r="S31" s="58">
        <f>IF($B31&lt;&gt;"M","MorW",IF($B31="M",INT(IF(R31=0,"00",IF(INT(100*R31*VLOOKUP($A31,MAF!$A$4:$J$18,8))/100&lt;1.5,"000",47.8338*(INT(100*R31*VLOOKUP($A31,MAF!$A$4:$J$18,8))/100-1.5)^1.05)))))</f>
        <v>311</v>
      </c>
      <c r="T31" s="16">
        <v>2.37</v>
      </c>
      <c r="U31" s="58">
        <f>IF($B31&lt;&gt;"M","MorW",IF($B31="M",INT(IF(T31=0,"00",IF(INT(100*T31*VLOOKUP($A31,MAF!$A$4:$J$18,9))/100&lt;1.5,"000",47.8338*(INT(100*T31*VLOOKUP($A31,MAF!$A$4:$J$18,9))/100-1.5)^1.05)))))</f>
        <v>498</v>
      </c>
      <c r="V31" s="16">
        <v>0.96</v>
      </c>
      <c r="W31" s="58">
        <f>IF($B31&lt;&gt;"M","MorW",IF($B31="M",INT(IF(V31=0,"00",IF(INT(100*V31*VLOOKUP($A31,MAF!$A$4:$J$18,10))/100&lt;1.5,"000",47.8338*(INT(100*V31*VLOOKUP($A31,MAF!$A$4:$J$18,10))/100-1.5)^1.05)))))</f>
        <v>314</v>
      </c>
      <c r="X31" s="16"/>
      <c r="Y31" s="58">
        <f>IF($B31&lt;&gt;"M","MorW",IF($B31="M",INT(IF(X31=0,"00",IF(INT(100*X31*VLOOKUP($A31,MAF!$A$4:$K$18,11))/100&lt;1.5,"000",47.8338*(INT(100*X31*VLOOKUP($A31,MAF!$A$4:$K$18,11))/100-1.5)^1.05)))))</f>
        <v>0</v>
      </c>
    </row>
    <row r="32" spans="2:25" ht="12">
      <c r="B32" s="23" t="s">
        <v>22</v>
      </c>
      <c r="E32" s="57">
        <f t="shared" si="0"/>
        <v>0</v>
      </c>
      <c r="F32" s="16"/>
      <c r="G32" s="58">
        <f>IF($B32&lt;&gt;"M","MorW",IF($B32="M",INT(IF(F32=0,"00",IF(INT(100*F32*VLOOKUP($A32,MAF!$A$4:$J$18,2))/100&lt;1.5,"000",47.8338*(INT(100*F32*VLOOKUP($A32,MAF!$A$4:$J$18,2))/100-1.5)^1.05)))))</f>
        <v>0</v>
      </c>
      <c r="H32" s="16"/>
      <c r="I32" s="58">
        <f>IF($B32&lt;&gt;"M","MorW",IF($B32="M",INT(IF(H32=0,"00",IF(INT(100*H32*VLOOKUP($A32,MAF!$A$4:$J$18,3))/100&lt;1.5,"000",47.8338*(INT(100*H32*VLOOKUP($A32,MAF!$A$4:$J$18,3))/100-1.5)^1.05)))))</f>
        <v>0</v>
      </c>
      <c r="J32" s="16"/>
      <c r="K32" s="58">
        <f>IF($B32&lt;&gt;"M","MorW",IF($B32="M",INT(IF(J32=0,"00",IF(INT(100*J32*VLOOKUP($A32,MAF!$A$4:$J$18,4))/100&lt;1.5,"000",47.8338*(INT(100*J32*VLOOKUP($A32,MAF!$A$4:$J$18,4))/100-1.5)^1.05)))))</f>
        <v>0</v>
      </c>
      <c r="L32" s="16"/>
      <c r="M32" s="58">
        <f>IF($B32&lt;&gt;"M","MorW",IF($B32="M",INT(IF(L32=0,"00",IF(INT(100*L32*VLOOKUP($A32,MAF!$A$4:$J$18,5))/100&lt;1.5,"000",47.8338*(INT(100*L32*VLOOKUP($A32,MAF!$A$4:$J$18,5))/100-1.5)^1.05)))))</f>
        <v>0</v>
      </c>
      <c r="N32" s="16"/>
      <c r="O32" s="58">
        <f>IF($B32&lt;&gt;"M","MorW",IF($B32="M",INT(IF(N32=0,"00",IF(INT(100*N32*VLOOKUP($A32,MAF!$A$4:$J$18,6))/100&lt;1.5,"000",47.8338*(INT(100*N32*VLOOKUP($A32,MAF!$A$4:$J$18,6))/100-1.5)^1.05)))))</f>
        <v>0</v>
      </c>
      <c r="P32" s="16"/>
      <c r="Q32" s="58">
        <f>IF($B32&lt;&gt;"M","MorW",IF($B32="M",INT(IF(P32=0,"00",IF(INT(100*P32*VLOOKUP($A32,MAF!$A$4:$J$18,7))/100&lt;1.5,"000",47.8338*(INT(100*P32*VLOOKUP($A32,MAF!$A$4:$J$18,7))/100-1.5)^1.05)))))</f>
        <v>0</v>
      </c>
      <c r="R32" s="16"/>
      <c r="S32" s="58">
        <f>IF($B32&lt;&gt;"M","MorW",IF($B32="M",INT(IF(R32=0,"00",IF(INT(100*R32*VLOOKUP($A32,MAF!$A$4:$J$18,8))/100&lt;1.5,"000",47.8338*(INT(100*R32*VLOOKUP($A32,MAF!$A$4:$J$18,8))/100-1.5)^1.05)))))</f>
        <v>0</v>
      </c>
      <c r="T32" s="16"/>
      <c r="U32" s="58">
        <f>IF($B32&lt;&gt;"M","MorW",IF($B32="M",INT(IF(T32=0,"00",IF(INT(100*T32*VLOOKUP($A32,MAF!$A$4:$J$18,9))/100&lt;1.5,"000",47.8338*(INT(100*T32*VLOOKUP($A32,MAF!$A$4:$J$18,9))/100-1.5)^1.05)))))</f>
        <v>0</v>
      </c>
      <c r="V32" s="16"/>
      <c r="W32" s="58">
        <f>IF($B32&lt;&gt;"M","MorW",IF($B32="M",INT(IF(V32=0,"00",IF(INT(100*V32*VLOOKUP($A32,MAF!$A$4:$J$18,10))/100&lt;1.5,"000",47.8338*(INT(100*V32*VLOOKUP($A32,MAF!$A$4:$J$18,10))/100-1.5)^1.05)))))</f>
        <v>0</v>
      </c>
      <c r="X32" s="16"/>
      <c r="Y32" s="58">
        <f>IF($B32&lt;&gt;"M","MorW",IF($B32="M",INT(IF(X32=0,"00",IF(INT(100*X32*VLOOKUP($A32,MAF!$A$4:$K$18,11))/100&lt;1.5,"000",47.8338*(INT(100*X32*VLOOKUP($A32,MAF!$A$4:$K$18,11))/100-1.5)^1.05)))))</f>
        <v>0</v>
      </c>
    </row>
    <row r="33" spans="1:25" ht="12">
      <c r="A33" s="12">
        <v>54</v>
      </c>
      <c r="B33" s="23" t="s">
        <v>22</v>
      </c>
      <c r="C33" s="14" t="s">
        <v>71</v>
      </c>
      <c r="D33" s="14" t="s">
        <v>72</v>
      </c>
      <c r="E33" s="57">
        <f t="shared" si="0"/>
        <v>3581</v>
      </c>
      <c r="F33" s="16"/>
      <c r="G33" s="58">
        <f>IF($B33&lt;&gt;"M","MorW",IF($B33="M",INT(IF(F33=0,"00",IF(INT(100*F33*VLOOKUP($A33,MAF!$A$4:$J$18,2))/100&lt;1.5,"000",47.8338*(INT(100*F33*VLOOKUP($A33,MAF!$A$4:$J$18,2))/100-1.5)^1.05)))))</f>
        <v>0</v>
      </c>
      <c r="H33" s="16"/>
      <c r="I33" s="58">
        <f>IF($B33&lt;&gt;"M","MorW",IF($B33="M",INT(IF(H33=0,"00",IF(INT(100*H33*VLOOKUP($A33,MAF!$A$4:$J$18,3))/100&lt;1.5,"000",47.8338*(INT(100*H33*VLOOKUP($A33,MAF!$A$4:$J$18,3))/100-1.5)^1.05)))))</f>
        <v>0</v>
      </c>
      <c r="J33" s="16"/>
      <c r="K33" s="58">
        <f>IF($B33&lt;&gt;"M","MorW",IF($B33="M",INT(IF(J33=0,"00",IF(INT(100*J33*VLOOKUP($A33,MAF!$A$4:$J$18,4))/100&lt;1.5,"000",47.8338*(INT(100*J33*VLOOKUP($A33,MAF!$A$4:$J$18,4))/100-1.5)^1.05)))))</f>
        <v>0</v>
      </c>
      <c r="L33" s="16">
        <v>15.55</v>
      </c>
      <c r="M33" s="58">
        <f>IF($B33&lt;&gt;"M","MorW",IF($B33="M",INT(IF(L33=0,"00",IF(INT(100*L33*VLOOKUP($A33,MAF!$A$4:$J$18,5))/100&lt;1.5,"000",47.8338*(INT(100*L33*VLOOKUP($A33,MAF!$A$4:$J$18,5))/100-1.5)^1.05)))))</f>
        <v>810</v>
      </c>
      <c r="N33" s="16"/>
      <c r="O33" s="58">
        <f>IF($B33&lt;&gt;"M","MorW",IF($B33="M",INT(IF(N33=0,"00",IF(INT(100*N33*VLOOKUP($A33,MAF!$A$4:$J$18,6))/100&lt;1.5,"000",47.8338*(INT(100*N33*VLOOKUP($A33,MAF!$A$4:$J$18,6))/100-1.5)^1.05)))))</f>
        <v>0</v>
      </c>
      <c r="P33" s="16"/>
      <c r="Q33" s="58">
        <f>IF($B33&lt;&gt;"M","MorW",IF($B33="M",INT(IF(P33=0,"00",IF(INT(100*P33*VLOOKUP($A33,MAF!$A$4:$J$18,7))/100&lt;1.5,"000",47.8338*(INT(100*P33*VLOOKUP($A33,MAF!$A$4:$J$18,7))/100-1.5)^1.05)))))</f>
        <v>0</v>
      </c>
      <c r="R33" s="16">
        <v>6.47</v>
      </c>
      <c r="S33" s="58">
        <f>IF($B33&lt;&gt;"M","MorW",IF($B33="M",INT(IF(R33=0,"00",IF(INT(100*R33*VLOOKUP($A33,MAF!$A$4:$J$18,8))/100&lt;1.5,"000",47.8338*(INT(100*R33*VLOOKUP($A33,MAF!$A$4:$J$18,8))/100-1.5)^1.05)))))</f>
        <v>624</v>
      </c>
      <c r="T33" s="16">
        <v>4.14</v>
      </c>
      <c r="U33" s="58">
        <f>IF($B33&lt;&gt;"M","MorW",IF($B33="M",INT(IF(T33=0,"00",IF(INT(100*T33*VLOOKUP($A33,MAF!$A$4:$J$18,9))/100&lt;1.5,"000",47.8338*(INT(100*T33*VLOOKUP($A33,MAF!$A$4:$J$18,9))/100-1.5)^1.05)))))</f>
        <v>873</v>
      </c>
      <c r="V33" s="16">
        <v>1.86</v>
      </c>
      <c r="W33" s="58">
        <f>IF($B33&lt;&gt;"M","MorW",IF($B33="M",INT(IF(V33=0,"00",IF(INT(100*V33*VLOOKUP($A33,MAF!$A$4:$J$18,10))/100&lt;1.5,"000",47.8338*(INT(100*V33*VLOOKUP($A33,MAF!$A$4:$J$18,10))/100-1.5)^1.05)))))</f>
        <v>644</v>
      </c>
      <c r="X33" s="16">
        <v>1.2</v>
      </c>
      <c r="Y33" s="58">
        <f>IF($B33&lt;&gt;"M","MorW",IF($B33="M",INT(IF(X33=0,"00",IF(INT(100*X33*VLOOKUP($A33,MAF!$A$4:$K$18,11))/100&lt;1.5,"000",47.8338*(INT(100*X33*VLOOKUP($A33,MAF!$A$4:$K$18,11))/100-1.5)^1.05)))))</f>
        <v>630</v>
      </c>
    </row>
    <row r="34" spans="2:25" ht="12">
      <c r="B34" s="23" t="s">
        <v>22</v>
      </c>
      <c r="E34" s="57">
        <f t="shared" si="0"/>
        <v>0</v>
      </c>
      <c r="F34" s="16"/>
      <c r="G34" s="58">
        <f>IF($B34&lt;&gt;"M","MorW",IF($B34="M",INT(IF(F34=0,"00",IF(INT(100*F34*VLOOKUP($A34,MAF!$A$4:$J$18,2))/100&lt;1.5,"000",47.8338*(INT(100*F34*VLOOKUP($A34,MAF!$A$4:$J$18,2))/100-1.5)^1.05)))))</f>
        <v>0</v>
      </c>
      <c r="H34" s="16"/>
      <c r="I34" s="58">
        <f>IF($B34&lt;&gt;"M","MorW",IF($B34="M",INT(IF(H34=0,"00",IF(INT(100*H34*VLOOKUP($A34,MAF!$A$4:$J$18,3))/100&lt;1.5,"000",47.8338*(INT(100*H34*VLOOKUP($A34,MAF!$A$4:$J$18,3))/100-1.5)^1.05)))))</f>
        <v>0</v>
      </c>
      <c r="J34" s="16"/>
      <c r="K34" s="58">
        <f>IF($B34&lt;&gt;"M","MorW",IF($B34="M",INT(IF(J34=0,"00",IF(INT(100*J34*VLOOKUP($A34,MAF!$A$4:$J$18,4))/100&lt;1.5,"000",47.8338*(INT(100*J34*VLOOKUP($A34,MAF!$A$4:$J$18,4))/100-1.5)^1.05)))))</f>
        <v>0</v>
      </c>
      <c r="L34" s="16"/>
      <c r="M34" s="58">
        <f>IF($B34&lt;&gt;"M","MorW",IF($B34="M",INT(IF(L34=0,"00",IF(INT(100*L34*VLOOKUP($A34,MAF!$A$4:$J$18,5))/100&lt;1.5,"000",47.8338*(INT(100*L34*VLOOKUP($A34,MAF!$A$4:$J$18,5))/100-1.5)^1.05)))))</f>
        <v>0</v>
      </c>
      <c r="N34" s="16"/>
      <c r="O34" s="58">
        <f>IF($B34&lt;&gt;"M","MorW",IF($B34="M",INT(IF(N34=0,"00",IF(INT(100*N34*VLOOKUP($A34,MAF!$A$4:$J$18,6))/100&lt;1.5,"000",47.8338*(INT(100*N34*VLOOKUP($A34,MAF!$A$4:$J$18,6))/100-1.5)^1.05)))))</f>
        <v>0</v>
      </c>
      <c r="P34" s="16"/>
      <c r="Q34" s="58">
        <f>IF($B34&lt;&gt;"M","MorW",IF($B34="M",INT(IF(P34=0,"00",IF(INT(100*P34*VLOOKUP($A34,MAF!$A$4:$J$18,7))/100&lt;1.5,"000",47.8338*(INT(100*P34*VLOOKUP($A34,MAF!$A$4:$J$18,7))/100-1.5)^1.05)))))</f>
        <v>0</v>
      </c>
      <c r="R34" s="16"/>
      <c r="S34" s="58">
        <f>IF($B34&lt;&gt;"M","MorW",IF($B34="M",INT(IF(R34=0,"00",IF(INT(100*R34*VLOOKUP($A34,MAF!$A$4:$J$18,8))/100&lt;1.5,"000",47.8338*(INT(100*R34*VLOOKUP($A34,MAF!$A$4:$J$18,8))/100-1.5)^1.05)))))</f>
        <v>0</v>
      </c>
      <c r="T34" s="16"/>
      <c r="U34" s="58">
        <f>IF($B34&lt;&gt;"M","MorW",IF($B34="M",INT(IF(T34=0,"00",IF(INT(100*T34*VLOOKUP($A34,MAF!$A$4:$J$18,9))/100&lt;1.5,"000",47.8338*(INT(100*T34*VLOOKUP($A34,MAF!$A$4:$J$18,9))/100-1.5)^1.05)))))</f>
        <v>0</v>
      </c>
      <c r="V34" s="16"/>
      <c r="W34" s="58">
        <f>IF($B34&lt;&gt;"M","MorW",IF($B34="M",INT(IF(V34=0,"00",IF(INT(100*V34*VLOOKUP($A34,MAF!$A$4:$J$18,10))/100&lt;1.5,"000",47.8338*(INT(100*V34*VLOOKUP($A34,MAF!$A$4:$J$18,10))/100-1.5)^1.05)))))</f>
        <v>0</v>
      </c>
      <c r="X34" s="16"/>
      <c r="Y34" s="58">
        <f>IF($B34&lt;&gt;"M","MorW",IF($B34="M",INT(IF(X34=0,"00",IF(INT(100*X34*VLOOKUP($A34,MAF!$A$4:$K$18,11))/100&lt;1.5,"000",47.8338*(INT(100*X34*VLOOKUP($A34,MAF!$A$4:$K$18,11))/100-1.5)^1.05)))))</f>
        <v>0</v>
      </c>
    </row>
    <row r="35" spans="1:25" ht="12">
      <c r="A35" s="12">
        <v>48</v>
      </c>
      <c r="B35" s="23" t="s">
        <v>22</v>
      </c>
      <c r="C35" s="14" t="s">
        <v>74</v>
      </c>
      <c r="D35" s="14" t="s">
        <v>75</v>
      </c>
      <c r="E35" s="57">
        <f t="shared" si="0"/>
        <v>0</v>
      </c>
      <c r="F35" s="16"/>
      <c r="G35" s="58">
        <f>IF($B35&lt;&gt;"M","MorW",IF($B35="M",INT(IF(F35=0,"00",IF(INT(100*F35*VLOOKUP($A35,MAF!$A$4:$J$18,2))/100&lt;1.5,"000",47.8338*(INT(100*F35*VLOOKUP($A35,MAF!$A$4:$J$18,2))/100-1.5)^1.05)))))</f>
        <v>0</v>
      </c>
      <c r="H35" s="16"/>
      <c r="I35" s="58">
        <f>IF($B35&lt;&gt;"M","MorW",IF($B35="M",INT(IF(H35=0,"00",IF(INT(100*H35*VLOOKUP($A35,MAF!$A$4:$J$18,3))/100&lt;1.5,"000",47.8338*(INT(100*H35*VLOOKUP($A35,MAF!$A$4:$J$18,3))/100-1.5)^1.05)))))</f>
        <v>0</v>
      </c>
      <c r="J35" s="16"/>
      <c r="K35" s="58">
        <f>IF($B35&lt;&gt;"M","MorW",IF($B35="M",INT(IF(J35=0,"00",IF(INT(100*J35*VLOOKUP($A35,MAF!$A$4:$J$18,4))/100&lt;1.5,"000",47.8338*(INT(100*J35*VLOOKUP($A35,MAF!$A$4:$J$18,4))/100-1.5)^1.05)))))</f>
        <v>0</v>
      </c>
      <c r="L35" s="16"/>
      <c r="M35" s="58">
        <f>IF($B35&lt;&gt;"M","MorW",IF($B35="M",INT(IF(L35=0,"00",IF(INT(100*L35*VLOOKUP($A35,MAF!$A$4:$J$18,5))/100&lt;1.5,"000",47.8338*(INT(100*L35*VLOOKUP($A35,MAF!$A$4:$J$18,5))/100-1.5)^1.05)))))</f>
        <v>0</v>
      </c>
      <c r="N35" s="16">
        <v>0</v>
      </c>
      <c r="O35" s="58">
        <f>IF($B35&lt;&gt;"M","MorW",IF($B35="M",INT(IF(N35=0,"00",IF(INT(100*N35*VLOOKUP($A35,MAF!$A$4:$J$18,6))/100&lt;1.5,"000",47.8338*(INT(100*N35*VLOOKUP($A35,MAF!$A$4:$J$18,6))/100-1.5)^1.05)))))</f>
        <v>0</v>
      </c>
      <c r="P35" s="16"/>
      <c r="Q35" s="58">
        <f>IF($B35&lt;&gt;"M","MorW",IF($B35="M",INT(IF(P35=0,"00",IF(INT(100*P35*VLOOKUP($A35,MAF!$A$4:$J$18,7))/100&lt;1.5,"000",47.8338*(INT(100*P35*VLOOKUP($A35,MAF!$A$4:$J$18,7))/100-1.5)^1.05)))))</f>
        <v>0</v>
      </c>
      <c r="R35" s="16"/>
      <c r="S35" s="58">
        <f>IF($B35&lt;&gt;"M","MorW",IF($B35="M",INT(IF(R35=0,"00",IF(INT(100*R35*VLOOKUP($A35,MAF!$A$4:$J$18,8))/100&lt;1.5,"000",47.8338*(INT(100*R35*VLOOKUP($A35,MAF!$A$4:$J$18,8))/100-1.5)^1.05)))))</f>
        <v>0</v>
      </c>
      <c r="T35" s="16"/>
      <c r="U35" s="58">
        <f>IF($B35&lt;&gt;"M","MorW",IF($B35="M",INT(IF(T35=0,"00",IF(INT(100*T35*VLOOKUP($A35,MAF!$A$4:$J$18,9))/100&lt;1.5,"000",47.8338*(INT(100*T35*VLOOKUP($A35,MAF!$A$4:$J$18,9))/100-1.5)^1.05)))))</f>
        <v>0</v>
      </c>
      <c r="V35" s="16"/>
      <c r="W35" s="58">
        <f>IF($B35&lt;&gt;"M","MorW",IF($B35="M",INT(IF(V35=0,"00",IF(INT(100*V35*VLOOKUP($A35,MAF!$A$4:$J$18,10))/100&lt;1.5,"000",47.8338*(INT(100*V35*VLOOKUP($A35,MAF!$A$4:$J$18,10))/100-1.5)^1.05)))))</f>
        <v>0</v>
      </c>
      <c r="X35" s="16"/>
      <c r="Y35" s="58">
        <f>IF($B35&lt;&gt;"M","MorW",IF($B35="M",INT(IF(X35=0,"00",IF(INT(100*X35*VLOOKUP($A35,MAF!$A$4:$K$18,11))/100&lt;1.5,"000",47.8338*(INT(100*X35*VLOOKUP($A35,MAF!$A$4:$K$18,11))/100-1.5)^1.05)))))</f>
        <v>0</v>
      </c>
    </row>
    <row r="36" spans="2:25" ht="12">
      <c r="B36" s="23" t="s">
        <v>22</v>
      </c>
      <c r="E36" s="57">
        <f t="shared" si="0"/>
        <v>0</v>
      </c>
      <c r="F36" s="16"/>
      <c r="G36" s="58">
        <f>IF($B36&lt;&gt;"M","MorW",IF($B36="M",INT(IF(F36=0,"00",IF(INT(100*F36*VLOOKUP($A36,MAF!$A$4:$J$18,2))/100&lt;1.5,"000",47.8338*(INT(100*F36*VLOOKUP($A36,MAF!$A$4:$J$18,2))/100-1.5)^1.05)))))</f>
        <v>0</v>
      </c>
      <c r="H36" s="16"/>
      <c r="I36" s="58">
        <f>IF($B36&lt;&gt;"M","MorW",IF($B36="M",INT(IF(H36=0,"00",IF(INT(100*H36*VLOOKUP($A36,MAF!$A$4:$J$18,3))/100&lt;1.5,"000",47.8338*(INT(100*H36*VLOOKUP($A36,MAF!$A$4:$J$18,3))/100-1.5)^1.05)))))</f>
        <v>0</v>
      </c>
      <c r="J36" s="16"/>
      <c r="K36" s="58">
        <f>IF($B36&lt;&gt;"M","MorW",IF($B36="M",INT(IF(J36=0,"00",IF(INT(100*J36*VLOOKUP($A36,MAF!$A$4:$J$18,4))/100&lt;1.5,"000",47.8338*(INT(100*J36*VLOOKUP($A36,MAF!$A$4:$J$18,4))/100-1.5)^1.05)))))</f>
        <v>0</v>
      </c>
      <c r="L36" s="16"/>
      <c r="M36" s="58">
        <f>IF($B36&lt;&gt;"M","MorW",IF($B36="M",INT(IF(L36=0,"00",IF(INT(100*L36*VLOOKUP($A36,MAF!$A$4:$J$18,5))/100&lt;1.5,"000",47.8338*(INT(100*L36*VLOOKUP($A36,MAF!$A$4:$J$18,5))/100-1.5)^1.05)))))</f>
        <v>0</v>
      </c>
      <c r="N36" s="16"/>
      <c r="O36" s="58">
        <f>IF($B36&lt;&gt;"M","MorW",IF($B36="M",INT(IF(N36=0,"00",IF(INT(100*N36*VLOOKUP($A36,MAF!$A$4:$J$18,6))/100&lt;1.5,"000",47.8338*(INT(100*N36*VLOOKUP($A36,MAF!$A$4:$J$18,6))/100-1.5)^1.05)))))</f>
        <v>0</v>
      </c>
      <c r="P36" s="16"/>
      <c r="Q36" s="58">
        <f>IF($B36&lt;&gt;"M","MorW",IF($B36="M",INT(IF(P36=0,"00",IF(INT(100*P36*VLOOKUP($A36,MAF!$A$4:$J$18,7))/100&lt;1.5,"000",47.8338*(INT(100*P36*VLOOKUP($A36,MAF!$A$4:$J$18,7))/100-1.5)^1.05)))))</f>
        <v>0</v>
      </c>
      <c r="R36" s="16"/>
      <c r="S36" s="58">
        <f>IF($B36&lt;&gt;"M","MorW",IF($B36="M",INT(IF(R36=0,"00",IF(INT(100*R36*VLOOKUP($A36,MAF!$A$4:$J$18,8))/100&lt;1.5,"000",47.8338*(INT(100*R36*VLOOKUP($A36,MAF!$A$4:$J$18,8))/100-1.5)^1.05)))))</f>
        <v>0</v>
      </c>
      <c r="T36" s="16"/>
      <c r="U36" s="58">
        <f>IF($B36&lt;&gt;"M","MorW",IF($B36="M",INT(IF(T36=0,"00",IF(INT(100*T36*VLOOKUP($A36,MAF!$A$4:$J$18,9))/100&lt;1.5,"000",47.8338*(INT(100*T36*VLOOKUP($A36,MAF!$A$4:$J$18,9))/100-1.5)^1.05)))))</f>
        <v>0</v>
      </c>
      <c r="V36" s="16"/>
      <c r="W36" s="58">
        <f>IF($B36&lt;&gt;"M","MorW",IF($B36="M",INT(IF(V36=0,"00",IF(INT(100*V36*VLOOKUP($A36,MAF!$A$4:$J$18,10))/100&lt;1.5,"000",47.8338*(INT(100*V36*VLOOKUP($A36,MAF!$A$4:$J$18,10))/100-1.5)^1.05)))))</f>
        <v>0</v>
      </c>
      <c r="X36" s="16"/>
      <c r="Y36" s="58">
        <f>IF($B36&lt;&gt;"M","MorW",IF($B36="M",INT(IF(X36=0,"00",IF(INT(100*X36*VLOOKUP($A36,MAF!$A$4:$K$18,11))/100&lt;1.5,"000",47.8338*(INT(100*X36*VLOOKUP($A36,MAF!$A$4:$K$18,11))/100-1.5)^1.05)))))</f>
        <v>0</v>
      </c>
    </row>
    <row r="37" spans="2:25" ht="12">
      <c r="B37" s="23" t="s">
        <v>22</v>
      </c>
      <c r="E37" s="57">
        <f t="shared" si="0"/>
        <v>0</v>
      </c>
      <c r="F37" s="16"/>
      <c r="G37" s="58">
        <f>IF($B37&lt;&gt;"M","MorW",IF($B37="M",INT(IF(F37=0,"00",IF(INT(100*F37*VLOOKUP($A37,MAF!$A$4:$J$18,2))/100&lt;1.5,"000",47.8338*(INT(100*F37*VLOOKUP($A37,MAF!$A$4:$J$18,2))/100-1.5)^1.05)))))</f>
        <v>0</v>
      </c>
      <c r="H37" s="16"/>
      <c r="I37" s="58">
        <f>IF($B37&lt;&gt;"M","MorW",IF($B37="M",INT(IF(H37=0,"00",IF(INT(100*H37*VLOOKUP($A37,MAF!$A$4:$J$18,3))/100&lt;1.5,"000",47.8338*(INT(100*H37*VLOOKUP($A37,MAF!$A$4:$J$18,3))/100-1.5)^1.05)))))</f>
        <v>0</v>
      </c>
      <c r="J37" s="16"/>
      <c r="K37" s="58">
        <f>IF($B37&lt;&gt;"M","MorW",IF($B37="M",INT(IF(J37=0,"00",IF(INT(100*J37*VLOOKUP($A37,MAF!$A$4:$J$18,4))/100&lt;1.5,"000",47.8338*(INT(100*J37*VLOOKUP($A37,MAF!$A$4:$J$18,4))/100-1.5)^1.05)))))</f>
        <v>0</v>
      </c>
      <c r="L37" s="16"/>
      <c r="M37" s="58">
        <f>IF($B37&lt;&gt;"M","MorW",IF($B37="M",INT(IF(L37=0,"00",IF(INT(100*L37*VLOOKUP($A37,MAF!$A$4:$J$18,5))/100&lt;1.5,"000",47.8338*(INT(100*L37*VLOOKUP($A37,MAF!$A$4:$J$18,5))/100-1.5)^1.05)))))</f>
        <v>0</v>
      </c>
      <c r="N37" s="16"/>
      <c r="O37" s="58">
        <f>IF($B37&lt;&gt;"M","MorW",IF($B37="M",INT(IF(N37=0,"00",IF(INT(100*N37*VLOOKUP($A37,MAF!$A$4:$J$18,6))/100&lt;1.5,"000",47.8338*(INT(100*N37*VLOOKUP($A37,MAF!$A$4:$J$18,6))/100-1.5)^1.05)))))</f>
        <v>0</v>
      </c>
      <c r="P37" s="16"/>
      <c r="Q37" s="58">
        <f>IF($B37&lt;&gt;"M","MorW",IF($B37="M",INT(IF(P37=0,"00",IF(INT(100*P37*VLOOKUP($A37,MAF!$A$4:$J$18,7))/100&lt;1.5,"000",47.8338*(INT(100*P37*VLOOKUP($A37,MAF!$A$4:$J$18,7))/100-1.5)^1.05)))))</f>
        <v>0</v>
      </c>
      <c r="R37" s="16"/>
      <c r="S37" s="58">
        <f>IF($B37&lt;&gt;"M","MorW",IF($B37="M",INT(IF(R37=0,"00",IF(INT(100*R37*VLOOKUP($A37,MAF!$A$4:$J$18,8))/100&lt;1.5,"000",47.8338*(INT(100*R37*VLOOKUP($A37,MAF!$A$4:$J$18,8))/100-1.5)^1.05)))))</f>
        <v>0</v>
      </c>
      <c r="T37" s="16"/>
      <c r="U37" s="58">
        <f>IF($B37&lt;&gt;"M","MorW",IF($B37="M",INT(IF(T37=0,"00",IF(INT(100*T37*VLOOKUP($A37,MAF!$A$4:$J$18,9))/100&lt;1.5,"000",47.8338*(INT(100*T37*VLOOKUP($A37,MAF!$A$4:$J$18,9))/100-1.5)^1.05)))))</f>
        <v>0</v>
      </c>
      <c r="V37" s="16"/>
      <c r="W37" s="58">
        <f>IF($B37&lt;&gt;"M","MorW",IF($B37="M",INT(IF(V37=0,"00",IF(INT(100*V37*VLOOKUP($A37,MAF!$A$4:$J$18,10))/100&lt;1.5,"000",47.8338*(INT(100*V37*VLOOKUP($A37,MAF!$A$4:$J$18,10))/100-1.5)^1.05)))))</f>
        <v>0</v>
      </c>
      <c r="X37" s="16"/>
      <c r="Y37" s="58">
        <f>IF($B37&lt;&gt;"M","MorW",IF($B37="M",INT(IF(X37=0,"00",IF(INT(100*X37*VLOOKUP($A37,MAF!$A$4:$K$18,11))/100&lt;1.5,"000",47.8338*(INT(100*X37*VLOOKUP($A37,MAF!$A$4:$K$18,11))/100-1.5)^1.05)))))</f>
        <v>0</v>
      </c>
    </row>
    <row r="38" spans="2:25" ht="12">
      <c r="B38" s="23" t="s">
        <v>22</v>
      </c>
      <c r="E38" s="57">
        <f t="shared" si="0"/>
        <v>0</v>
      </c>
      <c r="F38" s="16"/>
      <c r="G38" s="58">
        <f>IF($B38&lt;&gt;"M","MorW",IF($B38="M",INT(IF(F38=0,"00",IF(INT(100*F38*VLOOKUP($A38,MAF!$A$4:$J$18,2))/100&lt;1.5,"000",47.8338*(INT(100*F38*VLOOKUP($A38,MAF!$A$4:$J$18,2))/100-1.5)^1.05)))))</f>
        <v>0</v>
      </c>
      <c r="H38" s="16"/>
      <c r="I38" s="58">
        <f>IF($B38&lt;&gt;"M","MorW",IF($B38="M",INT(IF(H38=0,"00",IF(INT(100*H38*VLOOKUP($A38,MAF!$A$4:$J$18,3))/100&lt;1.5,"000",47.8338*(INT(100*H38*VLOOKUP($A38,MAF!$A$4:$J$18,3))/100-1.5)^1.05)))))</f>
        <v>0</v>
      </c>
      <c r="J38" s="16"/>
      <c r="K38" s="58">
        <f>IF($B38&lt;&gt;"M","MorW",IF($B38="M",INT(IF(J38=0,"00",IF(INT(100*J38*VLOOKUP($A38,MAF!$A$4:$J$18,4))/100&lt;1.5,"000",47.8338*(INT(100*J38*VLOOKUP($A38,MAF!$A$4:$J$18,4))/100-1.5)^1.05)))))</f>
        <v>0</v>
      </c>
      <c r="L38" s="16"/>
      <c r="M38" s="58">
        <f>IF($B38&lt;&gt;"M","MorW",IF($B38="M",INT(IF(L38=0,"00",IF(INT(100*L38*VLOOKUP($A38,MAF!$A$4:$J$18,5))/100&lt;1.5,"000",47.8338*(INT(100*L38*VLOOKUP($A38,MAF!$A$4:$J$18,5))/100-1.5)^1.05)))))</f>
        <v>0</v>
      </c>
      <c r="N38" s="16"/>
      <c r="O38" s="58">
        <f>IF($B38&lt;&gt;"M","MorW",IF($B38="M",INT(IF(N38=0,"00",IF(INT(100*N38*VLOOKUP($A38,MAF!$A$4:$J$18,6))/100&lt;1.5,"000",47.8338*(INT(100*N38*VLOOKUP($A38,MAF!$A$4:$J$18,6))/100-1.5)^1.05)))))</f>
        <v>0</v>
      </c>
      <c r="P38" s="16"/>
      <c r="Q38" s="58">
        <f>IF($B38&lt;&gt;"M","MorW",IF($B38="M",INT(IF(P38=0,"00",IF(INT(100*P38*VLOOKUP($A38,MAF!$A$4:$J$18,7))/100&lt;1.5,"000",47.8338*(INT(100*P38*VLOOKUP($A38,MAF!$A$4:$J$18,7))/100-1.5)^1.05)))))</f>
        <v>0</v>
      </c>
      <c r="R38" s="16"/>
      <c r="S38" s="58">
        <f>IF($B38&lt;&gt;"M","MorW",IF($B38="M",INT(IF(R38=0,"00",IF(INT(100*R38*VLOOKUP($A38,MAF!$A$4:$J$18,8))/100&lt;1.5,"000",47.8338*(INT(100*R38*VLOOKUP($A38,MAF!$A$4:$J$18,8))/100-1.5)^1.05)))))</f>
        <v>0</v>
      </c>
      <c r="T38" s="16"/>
      <c r="U38" s="58">
        <f>IF($B38&lt;&gt;"M","MorW",IF($B38="M",INT(IF(T38=0,"00",IF(INT(100*T38*VLOOKUP($A38,MAF!$A$4:$J$18,9))/100&lt;1.5,"000",47.8338*(INT(100*T38*VLOOKUP($A38,MAF!$A$4:$J$18,9))/100-1.5)^1.05)))))</f>
        <v>0</v>
      </c>
      <c r="V38" s="16"/>
      <c r="W38" s="58">
        <f>IF($B38&lt;&gt;"M","MorW",IF($B38="M",INT(IF(V38=0,"00",IF(INT(100*V38*VLOOKUP($A38,MAF!$A$4:$J$18,10))/100&lt;1.5,"000",47.8338*(INT(100*V38*VLOOKUP($A38,MAF!$A$4:$J$18,10))/100-1.5)^1.05)))))</f>
        <v>0</v>
      </c>
      <c r="X38" s="16"/>
      <c r="Y38" s="58">
        <f>IF($B38&lt;&gt;"M","MorW",IF($B38="M",INT(IF(X38=0,"00",IF(INT(100*X38*VLOOKUP($A38,MAF!$A$4:$K$18,11))/100&lt;1.5,"000",47.8338*(INT(100*X38*VLOOKUP($A38,MAF!$A$4:$K$18,11))/100-1.5)^1.05)))))</f>
        <v>0</v>
      </c>
    </row>
    <row r="39" spans="2:25" ht="12">
      <c r="B39" s="23" t="s">
        <v>22</v>
      </c>
      <c r="E39" s="57">
        <f t="shared" si="0"/>
        <v>0</v>
      </c>
      <c r="F39" s="16"/>
      <c r="G39" s="58">
        <f>IF($B39&lt;&gt;"M","MorW",IF($B39="M",INT(IF(F39=0,"00",IF(INT(100*F39*VLOOKUP($A39,MAF!$A$4:$J$18,2))/100&lt;1.5,"000",47.8338*(INT(100*F39*VLOOKUP($A39,MAF!$A$4:$J$18,2))/100-1.5)^1.05)))))</f>
        <v>0</v>
      </c>
      <c r="H39" s="16"/>
      <c r="I39" s="58">
        <f>IF($B39&lt;&gt;"M","MorW",IF($B39="M",INT(IF(H39=0,"00",IF(INT(100*H39*VLOOKUP($A39,MAF!$A$4:$J$18,3))/100&lt;1.5,"000",47.8338*(INT(100*H39*VLOOKUP($A39,MAF!$A$4:$J$18,3))/100-1.5)^1.05)))))</f>
        <v>0</v>
      </c>
      <c r="J39" s="16"/>
      <c r="K39" s="58">
        <f>IF($B39&lt;&gt;"M","MorW",IF($B39="M",INT(IF(J39=0,"00",IF(INT(100*J39*VLOOKUP($A39,MAF!$A$4:$J$18,4))/100&lt;1.5,"000",47.8338*(INT(100*J39*VLOOKUP($A39,MAF!$A$4:$J$18,4))/100-1.5)^1.05)))))</f>
        <v>0</v>
      </c>
      <c r="L39" s="16"/>
      <c r="M39" s="58">
        <f>IF($B39&lt;&gt;"M","MorW",IF($B39="M",INT(IF(L39=0,"00",IF(INT(100*L39*VLOOKUP($A39,MAF!$A$4:$J$18,5))/100&lt;1.5,"000",47.8338*(INT(100*L39*VLOOKUP($A39,MAF!$A$4:$J$18,5))/100-1.5)^1.05)))))</f>
        <v>0</v>
      </c>
      <c r="N39" s="16"/>
      <c r="O39" s="58">
        <f>IF($B39&lt;&gt;"M","MorW",IF($B39="M",INT(IF(N39=0,"00",IF(INT(100*N39*VLOOKUP($A39,MAF!$A$4:$J$18,6))/100&lt;1.5,"000",47.8338*(INT(100*N39*VLOOKUP($A39,MAF!$A$4:$J$18,6))/100-1.5)^1.05)))))</f>
        <v>0</v>
      </c>
      <c r="P39" s="16"/>
      <c r="Q39" s="58">
        <f>IF($B39&lt;&gt;"M","MorW",IF($B39="M",INT(IF(P39=0,"00",IF(INT(100*P39*VLOOKUP($A39,MAF!$A$4:$J$18,7))/100&lt;1.5,"000",47.8338*(INT(100*P39*VLOOKUP($A39,MAF!$A$4:$J$18,7))/100-1.5)^1.05)))))</f>
        <v>0</v>
      </c>
      <c r="R39" s="16"/>
      <c r="S39" s="58">
        <f>IF($B39&lt;&gt;"M","MorW",IF($B39="M",INT(IF(R39=0,"00",IF(INT(100*R39*VLOOKUP($A39,MAF!$A$4:$J$18,8))/100&lt;1.5,"000",47.8338*(INT(100*R39*VLOOKUP($A39,MAF!$A$4:$J$18,8))/100-1.5)^1.05)))))</f>
        <v>0</v>
      </c>
      <c r="T39" s="16"/>
      <c r="U39" s="58">
        <f>IF($B39&lt;&gt;"M","MorW",IF($B39="M",INT(IF(T39=0,"00",IF(INT(100*T39*VLOOKUP($A39,MAF!$A$4:$J$18,9))/100&lt;1.5,"000",47.8338*(INT(100*T39*VLOOKUP($A39,MAF!$A$4:$J$18,9))/100-1.5)^1.05)))))</f>
        <v>0</v>
      </c>
      <c r="V39" s="16"/>
      <c r="W39" s="58">
        <f>IF($B39&lt;&gt;"M","MorW",IF($B39="M",INT(IF(V39=0,"00",IF(INT(100*V39*VLOOKUP($A39,MAF!$A$4:$J$18,10))/100&lt;1.5,"000",47.8338*(INT(100*V39*VLOOKUP($A39,MAF!$A$4:$J$18,10))/100-1.5)^1.05)))))</f>
        <v>0</v>
      </c>
      <c r="X39" s="16"/>
      <c r="Y39" s="58">
        <f>IF($B39&lt;&gt;"M","MorW",IF($B39="M",INT(IF(X39=0,"00",IF(INT(100*X39*VLOOKUP($A39,MAF!$A$4:$K$18,11))/100&lt;1.5,"000",47.8338*(INT(100*X39*VLOOKUP($A39,MAF!$A$4:$K$18,11))/100-1.5)^1.05)))))</f>
        <v>0</v>
      </c>
    </row>
    <row r="40" spans="2:25" ht="12">
      <c r="B40" s="23" t="s">
        <v>22</v>
      </c>
      <c r="E40" s="57">
        <f t="shared" si="0"/>
        <v>0</v>
      </c>
      <c r="F40" s="16"/>
      <c r="G40" s="58">
        <f>IF($B40&lt;&gt;"M","MorW",IF($B40="M",INT(IF(F40=0,"00",IF(INT(100*F40*VLOOKUP($A40,MAF!$A$4:$J$18,2))/100&lt;1.5,"000",47.8338*(INT(100*F40*VLOOKUP($A40,MAF!$A$4:$J$18,2))/100-1.5)^1.05)))))</f>
        <v>0</v>
      </c>
      <c r="H40" s="16"/>
      <c r="I40" s="58">
        <f>IF($B40&lt;&gt;"M","MorW",IF($B40="M",INT(IF(H40=0,"00",IF(INT(100*H40*VLOOKUP($A40,MAF!$A$4:$J$18,3))/100&lt;1.5,"000",47.8338*(INT(100*H40*VLOOKUP($A40,MAF!$A$4:$J$18,3))/100-1.5)^1.05)))))</f>
        <v>0</v>
      </c>
      <c r="J40" s="16"/>
      <c r="K40" s="58">
        <f>IF($B40&lt;&gt;"M","MorW",IF($B40="M",INT(IF(J40=0,"00",IF(INT(100*J40*VLOOKUP($A40,MAF!$A$4:$J$18,4))/100&lt;1.5,"000",47.8338*(INT(100*J40*VLOOKUP($A40,MAF!$A$4:$J$18,4))/100-1.5)^1.05)))))</f>
        <v>0</v>
      </c>
      <c r="L40" s="16"/>
      <c r="M40" s="58">
        <f>IF($B40&lt;&gt;"M","MorW",IF($B40="M",INT(IF(L40=0,"00",IF(INT(100*L40*VLOOKUP($A40,MAF!$A$4:$J$18,5))/100&lt;1.5,"000",47.8338*(INT(100*L40*VLOOKUP($A40,MAF!$A$4:$J$18,5))/100-1.5)^1.05)))))</f>
        <v>0</v>
      </c>
      <c r="N40" s="16"/>
      <c r="O40" s="58">
        <f>IF($B40&lt;&gt;"M","MorW",IF($B40="M",INT(IF(N40=0,"00",IF(INT(100*N40*VLOOKUP($A40,MAF!$A$4:$J$18,6))/100&lt;1.5,"000",47.8338*(INT(100*N40*VLOOKUP($A40,MAF!$A$4:$J$18,6))/100-1.5)^1.05)))))</f>
        <v>0</v>
      </c>
      <c r="P40" s="16"/>
      <c r="Q40" s="58">
        <f>IF($B40&lt;&gt;"M","MorW",IF($B40="M",INT(IF(P40=0,"00",IF(INT(100*P40*VLOOKUP($A40,MAF!$A$4:$J$18,7))/100&lt;1.5,"000",47.8338*(INT(100*P40*VLOOKUP($A40,MAF!$A$4:$J$18,7))/100-1.5)^1.05)))))</f>
        <v>0</v>
      </c>
      <c r="R40" s="16"/>
      <c r="S40" s="58">
        <f>IF($B40&lt;&gt;"M","MorW",IF($B40="M",INT(IF(R40=0,"00",IF(INT(100*R40*VLOOKUP($A40,MAF!$A$4:$J$18,8))/100&lt;1.5,"000",47.8338*(INT(100*R40*VLOOKUP($A40,MAF!$A$4:$J$18,8))/100-1.5)^1.05)))))</f>
        <v>0</v>
      </c>
      <c r="T40" s="16"/>
      <c r="U40" s="58">
        <f>IF($B40&lt;&gt;"M","MorW",IF($B40="M",INT(IF(T40=0,"00",IF(INT(100*T40*VLOOKUP($A40,MAF!$A$4:$J$18,9))/100&lt;1.5,"000",47.8338*(INT(100*T40*VLOOKUP($A40,MAF!$A$4:$J$18,9))/100-1.5)^1.05)))))</f>
        <v>0</v>
      </c>
      <c r="V40" s="16"/>
      <c r="W40" s="58">
        <f>IF($B40&lt;&gt;"M","MorW",IF($B40="M",INT(IF(V40=0,"00",IF(INT(100*V40*VLOOKUP($A40,MAF!$A$4:$J$18,10))/100&lt;1.5,"000",47.8338*(INT(100*V40*VLOOKUP($A40,MAF!$A$4:$J$18,10))/100-1.5)^1.05)))))</f>
        <v>0</v>
      </c>
      <c r="X40" s="16"/>
      <c r="Y40" s="58">
        <f>IF($B40&lt;&gt;"M","MorW",IF($B40="M",INT(IF(X40=0,"00",IF(INT(100*X40*VLOOKUP($A40,MAF!$A$4:$K$18,11))/100&lt;1.5,"000",47.8338*(INT(100*X40*VLOOKUP($A40,MAF!$A$4:$K$18,11))/100-1.5)^1.05)))))</f>
        <v>0</v>
      </c>
    </row>
    <row r="41" spans="2:25" ht="12">
      <c r="B41" s="23" t="s">
        <v>22</v>
      </c>
      <c r="E41" s="57">
        <f t="shared" si="0"/>
        <v>0</v>
      </c>
      <c r="F41" s="16"/>
      <c r="G41" s="58">
        <f>IF($B41&lt;&gt;"M","MorW",IF($B41="M",INT(IF(F41=0,"00",IF(INT(100*F41*VLOOKUP($A41,MAF!$A$4:$J$18,2))/100&lt;1.5,"000",47.8338*(INT(100*F41*VLOOKUP($A41,MAF!$A$4:$J$18,2))/100-1.5)^1.05)))))</f>
        <v>0</v>
      </c>
      <c r="H41" s="16"/>
      <c r="I41" s="58">
        <f>IF($B41&lt;&gt;"M","MorW",IF($B41="M",INT(IF(H41=0,"00",IF(INT(100*H41*VLOOKUP($A41,MAF!$A$4:$J$18,3))/100&lt;1.5,"000",47.8338*(INT(100*H41*VLOOKUP($A41,MAF!$A$4:$J$18,3))/100-1.5)^1.05)))))</f>
        <v>0</v>
      </c>
      <c r="J41" s="16"/>
      <c r="K41" s="58">
        <f>IF($B41&lt;&gt;"M","MorW",IF($B41="M",INT(IF(J41=0,"00",IF(INT(100*J41*VLOOKUP($A41,MAF!$A$4:$J$18,4))/100&lt;1.5,"000",47.8338*(INT(100*J41*VLOOKUP($A41,MAF!$A$4:$J$18,4))/100-1.5)^1.05)))))</f>
        <v>0</v>
      </c>
      <c r="L41" s="16"/>
      <c r="M41" s="58">
        <f>IF($B41&lt;&gt;"M","MorW",IF($B41="M",INT(IF(L41=0,"00",IF(INT(100*L41*VLOOKUP($A41,MAF!$A$4:$J$18,5))/100&lt;1.5,"000",47.8338*(INT(100*L41*VLOOKUP($A41,MAF!$A$4:$J$18,5))/100-1.5)^1.05)))))</f>
        <v>0</v>
      </c>
      <c r="N41" s="16"/>
      <c r="O41" s="58">
        <f>IF($B41&lt;&gt;"M","MorW",IF($B41="M",INT(IF(N41=0,"00",IF(INT(100*N41*VLOOKUP($A41,MAF!$A$4:$J$18,6))/100&lt;1.5,"000",47.8338*(INT(100*N41*VLOOKUP($A41,MAF!$A$4:$J$18,6))/100-1.5)^1.05)))))</f>
        <v>0</v>
      </c>
      <c r="P41" s="16"/>
      <c r="Q41" s="58">
        <f>IF($B41&lt;&gt;"M","MorW",IF($B41="M",INT(IF(P41=0,"00",IF(INT(100*P41*VLOOKUP($A41,MAF!$A$4:$J$18,7))/100&lt;1.5,"000",47.8338*(INT(100*P41*VLOOKUP($A41,MAF!$A$4:$J$18,7))/100-1.5)^1.05)))))</f>
        <v>0</v>
      </c>
      <c r="R41" s="16"/>
      <c r="S41" s="58">
        <f>IF($B41&lt;&gt;"M","MorW",IF($B41="M",INT(IF(R41=0,"00",IF(INT(100*R41*VLOOKUP($A41,MAF!$A$4:$J$18,8))/100&lt;1.5,"000",47.8338*(INT(100*R41*VLOOKUP($A41,MAF!$A$4:$J$18,8))/100-1.5)^1.05)))))</f>
        <v>0</v>
      </c>
      <c r="T41" s="16"/>
      <c r="U41" s="58">
        <f>IF($B41&lt;&gt;"M","MorW",IF($B41="M",INT(IF(T41=0,"00",IF(INT(100*T41*VLOOKUP($A41,MAF!$A$4:$J$18,9))/100&lt;1.5,"000",47.8338*(INT(100*T41*VLOOKUP($A41,MAF!$A$4:$J$18,9))/100-1.5)^1.05)))))</f>
        <v>0</v>
      </c>
      <c r="V41" s="16"/>
      <c r="W41" s="58">
        <f>IF($B41&lt;&gt;"M","MorW",IF($B41="M",INT(IF(V41=0,"00",IF(INT(100*V41*VLOOKUP($A41,MAF!$A$4:$J$18,10))/100&lt;1.5,"000",47.8338*(INT(100*V41*VLOOKUP($A41,MAF!$A$4:$J$18,10))/100-1.5)^1.05)))))</f>
        <v>0</v>
      </c>
      <c r="X41" s="16"/>
      <c r="Y41" s="58">
        <f>IF($B41&lt;&gt;"M","MorW",IF($B41="M",INT(IF(X41=0,"00",IF(INT(100*X41*VLOOKUP($A41,MAF!$A$4:$K$18,11))/100&lt;1.5,"000",47.8338*(INT(100*X41*VLOOKUP($A41,MAF!$A$4:$K$18,11))/100-1.5)^1.05)))))</f>
        <v>0</v>
      </c>
    </row>
    <row r="42" spans="2:25" ht="12">
      <c r="B42" s="23" t="s">
        <v>22</v>
      </c>
      <c r="E42" s="57">
        <f t="shared" si="0"/>
        <v>0</v>
      </c>
      <c r="F42" s="16"/>
      <c r="G42" s="58">
        <f>IF($B42&lt;&gt;"M","MorW",IF($B42="M",INT(IF(F42=0,"00",IF(INT(100*F42*VLOOKUP($A42,MAF!$A$4:$J$18,2))/100&lt;1.5,"000",47.8338*(INT(100*F42*VLOOKUP($A42,MAF!$A$4:$J$18,2))/100-1.5)^1.05)))))</f>
        <v>0</v>
      </c>
      <c r="H42" s="16"/>
      <c r="I42" s="58">
        <f>IF($B42&lt;&gt;"M","MorW",IF($B42="M",INT(IF(H42=0,"00",IF(INT(100*H42*VLOOKUP($A42,MAF!$A$4:$J$18,3))/100&lt;1.5,"000",47.8338*(INT(100*H42*VLOOKUP($A42,MAF!$A$4:$J$18,3))/100-1.5)^1.05)))))</f>
        <v>0</v>
      </c>
      <c r="J42" s="16"/>
      <c r="K42" s="58">
        <f>IF($B42&lt;&gt;"M","MorW",IF($B42="M",INT(IF(J42=0,"00",IF(INT(100*J42*VLOOKUP($A42,MAF!$A$4:$J$18,4))/100&lt;1.5,"000",47.8338*(INT(100*J42*VLOOKUP($A42,MAF!$A$4:$J$18,4))/100-1.5)^1.05)))))</f>
        <v>0</v>
      </c>
      <c r="L42" s="16"/>
      <c r="M42" s="58">
        <f>IF($B42&lt;&gt;"M","MorW",IF($B42="M",INT(IF(L42=0,"00",IF(INT(100*L42*VLOOKUP($A42,MAF!$A$4:$J$18,5))/100&lt;1.5,"000",47.8338*(INT(100*L42*VLOOKUP($A42,MAF!$A$4:$J$18,5))/100-1.5)^1.05)))))</f>
        <v>0</v>
      </c>
      <c r="N42" s="16"/>
      <c r="O42" s="58">
        <f>IF($B42&lt;&gt;"M","MorW",IF($B42="M",INT(IF(N42=0,"00",IF(INT(100*N42*VLOOKUP($A42,MAF!$A$4:$J$18,6))/100&lt;1.5,"000",47.8338*(INT(100*N42*VLOOKUP($A42,MAF!$A$4:$J$18,6))/100-1.5)^1.05)))))</f>
        <v>0</v>
      </c>
      <c r="P42" s="16"/>
      <c r="Q42" s="58">
        <f>IF($B42&lt;&gt;"M","MorW",IF($B42="M",INT(IF(P42=0,"00",IF(INT(100*P42*VLOOKUP($A42,MAF!$A$4:$J$18,7))/100&lt;1.5,"000",47.8338*(INT(100*P42*VLOOKUP($A42,MAF!$A$4:$J$18,7))/100-1.5)^1.05)))))</f>
        <v>0</v>
      </c>
      <c r="R42" s="16"/>
      <c r="S42" s="58">
        <f>IF($B42&lt;&gt;"M","MorW",IF($B42="M",INT(IF(R42=0,"00",IF(INT(100*R42*VLOOKUP($A42,MAF!$A$4:$J$18,8))/100&lt;1.5,"000",47.8338*(INT(100*R42*VLOOKUP($A42,MAF!$A$4:$J$18,8))/100-1.5)^1.05)))))</f>
        <v>0</v>
      </c>
      <c r="T42" s="16"/>
      <c r="U42" s="58">
        <f>IF($B42&lt;&gt;"M","MorW",IF($B42="M",INT(IF(T42=0,"00",IF(INT(100*T42*VLOOKUP($A42,MAF!$A$4:$J$18,9))/100&lt;1.5,"000",47.8338*(INT(100*T42*VLOOKUP($A42,MAF!$A$4:$J$18,9))/100-1.5)^1.05)))))</f>
        <v>0</v>
      </c>
      <c r="V42" s="16"/>
      <c r="W42" s="58">
        <f>IF($B42&lt;&gt;"M","MorW",IF($B42="M",INT(IF(V42=0,"00",IF(INT(100*V42*VLOOKUP($A42,MAF!$A$4:$J$18,10))/100&lt;1.5,"000",47.8338*(INT(100*V42*VLOOKUP($A42,MAF!$A$4:$J$18,10))/100-1.5)^1.05)))))</f>
        <v>0</v>
      </c>
      <c r="X42" s="16"/>
      <c r="Y42" s="58">
        <f>IF($B42&lt;&gt;"M","MorW",IF($B42="M",INT(IF(X42=0,"00",IF(INT(100*X42*VLOOKUP($A42,MAF!$A$4:$K$18,11))/100&lt;1.5,"000",47.8338*(INT(100*X42*VLOOKUP($A42,MAF!$A$4:$K$18,11))/100-1.5)^1.05)))))</f>
        <v>0</v>
      </c>
    </row>
    <row r="43" spans="2:25" ht="12">
      <c r="B43" s="23" t="s">
        <v>22</v>
      </c>
      <c r="E43" s="57">
        <f t="shared" si="0"/>
        <v>0</v>
      </c>
      <c r="F43" s="16"/>
      <c r="G43" s="58">
        <f>IF($B43&lt;&gt;"M","MorW",IF($B43="M",INT(IF(F43=0,"00",IF(INT(100*F43*VLOOKUP($A43,MAF!$A$4:$J$18,2))/100&lt;1.5,"000",47.8338*(INT(100*F43*VLOOKUP($A43,MAF!$A$4:$J$18,2))/100-1.5)^1.05)))))</f>
        <v>0</v>
      </c>
      <c r="H43" s="16"/>
      <c r="I43" s="58">
        <f>IF($B43&lt;&gt;"M","MorW",IF($B43="M",INT(IF(H43=0,"00",IF(INT(100*H43*VLOOKUP($A43,MAF!$A$4:$J$18,3))/100&lt;1.5,"000",47.8338*(INT(100*H43*VLOOKUP($A43,MAF!$A$4:$J$18,3))/100-1.5)^1.05)))))</f>
        <v>0</v>
      </c>
      <c r="J43" s="16"/>
      <c r="K43" s="58">
        <f>IF($B43&lt;&gt;"M","MorW",IF($B43="M",INT(IF(J43=0,"00",IF(INT(100*J43*VLOOKUP($A43,MAF!$A$4:$J$18,4))/100&lt;1.5,"000",47.8338*(INT(100*J43*VLOOKUP($A43,MAF!$A$4:$J$18,4))/100-1.5)^1.05)))))</f>
        <v>0</v>
      </c>
      <c r="L43" s="16"/>
      <c r="M43" s="58">
        <f>IF($B43&lt;&gt;"M","MorW",IF($B43="M",INT(IF(L43=0,"00",IF(INT(100*L43*VLOOKUP($A43,MAF!$A$4:$J$18,5))/100&lt;1.5,"000",47.8338*(INT(100*L43*VLOOKUP($A43,MAF!$A$4:$J$18,5))/100-1.5)^1.05)))))</f>
        <v>0</v>
      </c>
      <c r="N43" s="16"/>
      <c r="O43" s="58">
        <f>IF($B43&lt;&gt;"M","MorW",IF($B43="M",INT(IF(N43=0,"00",IF(INT(100*N43*VLOOKUP($A43,MAF!$A$4:$J$18,6))/100&lt;1.5,"000",47.8338*(INT(100*N43*VLOOKUP($A43,MAF!$A$4:$J$18,6))/100-1.5)^1.05)))))</f>
        <v>0</v>
      </c>
      <c r="P43" s="16"/>
      <c r="Q43" s="58">
        <f>IF($B43&lt;&gt;"M","MorW",IF($B43="M",INT(IF(P43=0,"00",IF(INT(100*P43*VLOOKUP($A43,MAF!$A$4:$J$18,7))/100&lt;1.5,"000",47.8338*(INT(100*P43*VLOOKUP($A43,MAF!$A$4:$J$18,7))/100-1.5)^1.05)))))</f>
        <v>0</v>
      </c>
      <c r="R43" s="16"/>
      <c r="S43" s="58">
        <f>IF($B43&lt;&gt;"M","MorW",IF($B43="M",INT(IF(R43=0,"00",IF(INT(100*R43*VLOOKUP($A43,MAF!$A$4:$J$18,8))/100&lt;1.5,"000",47.8338*(INT(100*R43*VLOOKUP($A43,MAF!$A$4:$J$18,8))/100-1.5)^1.05)))))</f>
        <v>0</v>
      </c>
      <c r="T43" s="16"/>
      <c r="U43" s="58">
        <f>IF($B43&lt;&gt;"M","MorW",IF($B43="M",INT(IF(T43=0,"00",IF(INT(100*T43*VLOOKUP($A43,MAF!$A$4:$J$18,9))/100&lt;1.5,"000",47.8338*(INT(100*T43*VLOOKUP($A43,MAF!$A$4:$J$18,9))/100-1.5)^1.05)))))</f>
        <v>0</v>
      </c>
      <c r="V43" s="16"/>
      <c r="W43" s="58">
        <f>IF($B43&lt;&gt;"M","MorW",IF($B43="M",INT(IF(V43=0,"00",IF(INT(100*V43*VLOOKUP($A43,MAF!$A$4:$J$18,10))/100&lt;1.5,"000",47.8338*(INT(100*V43*VLOOKUP($A43,MAF!$A$4:$J$18,10))/100-1.5)^1.05)))))</f>
        <v>0</v>
      </c>
      <c r="X43" s="16"/>
      <c r="Y43" s="58">
        <f>IF($B43&lt;&gt;"M","MorW",IF($B43="M",INT(IF(X43=0,"00",IF(INT(100*X43*VLOOKUP($A43,MAF!$A$4:$K$18,11))/100&lt;1.5,"000",47.8338*(INT(100*X43*VLOOKUP($A43,MAF!$A$4:$K$18,11))/100-1.5)^1.05)))))</f>
        <v>0</v>
      </c>
    </row>
    <row r="44" spans="2:25" ht="12">
      <c r="B44" s="23" t="s">
        <v>22</v>
      </c>
      <c r="E44" s="57">
        <f t="shared" si="0"/>
        <v>0</v>
      </c>
      <c r="F44" s="16"/>
      <c r="G44" s="58">
        <f>IF($B44&lt;&gt;"M","MorW",IF($B44="M",INT(IF(F44=0,"00",IF(INT(100*F44*VLOOKUP($A44,MAF!$A$4:$J$18,2))/100&lt;1.5,"000",47.8338*(INT(100*F44*VLOOKUP($A44,MAF!$A$4:$J$18,2))/100-1.5)^1.05)))))</f>
        <v>0</v>
      </c>
      <c r="H44" s="16"/>
      <c r="I44" s="58">
        <f>IF($B44&lt;&gt;"M","MorW",IF($B44="M",INT(IF(H44=0,"00",IF(INT(100*H44*VLOOKUP($A44,MAF!$A$4:$J$18,3))/100&lt;1.5,"000",47.8338*(INT(100*H44*VLOOKUP($A44,MAF!$A$4:$J$18,3))/100-1.5)^1.05)))))</f>
        <v>0</v>
      </c>
      <c r="J44" s="16"/>
      <c r="K44" s="58">
        <f>IF($B44&lt;&gt;"M","MorW",IF($B44="M",INT(IF(J44=0,"00",IF(INT(100*J44*VLOOKUP($A44,MAF!$A$4:$J$18,4))/100&lt;1.5,"000",47.8338*(INT(100*J44*VLOOKUP($A44,MAF!$A$4:$J$18,4))/100-1.5)^1.05)))))</f>
        <v>0</v>
      </c>
      <c r="L44" s="16"/>
      <c r="M44" s="58">
        <f>IF($B44&lt;&gt;"M","MorW",IF($B44="M",INT(IF(L44=0,"00",IF(INT(100*L44*VLOOKUP($A44,MAF!$A$4:$J$18,5))/100&lt;1.5,"000",47.8338*(INT(100*L44*VLOOKUP($A44,MAF!$A$4:$J$18,5))/100-1.5)^1.05)))))</f>
        <v>0</v>
      </c>
      <c r="N44" s="16"/>
      <c r="O44" s="58">
        <f>IF($B44&lt;&gt;"M","MorW",IF($B44="M",INT(IF(N44=0,"00",IF(INT(100*N44*VLOOKUP($A44,MAF!$A$4:$J$18,6))/100&lt;1.5,"000",47.8338*(INT(100*N44*VLOOKUP($A44,MAF!$A$4:$J$18,6))/100-1.5)^1.05)))))</f>
        <v>0</v>
      </c>
      <c r="P44" s="16"/>
      <c r="Q44" s="58">
        <f>IF($B44&lt;&gt;"M","MorW",IF($B44="M",INT(IF(P44=0,"00",IF(INT(100*P44*VLOOKUP($A44,MAF!$A$4:$J$18,7))/100&lt;1.5,"000",47.8338*(INT(100*P44*VLOOKUP($A44,MAF!$A$4:$J$18,7))/100-1.5)^1.05)))))</f>
        <v>0</v>
      </c>
      <c r="R44" s="16"/>
      <c r="S44" s="58">
        <f>IF($B44&lt;&gt;"M","MorW",IF($B44="M",INT(IF(R44=0,"00",IF(INT(100*R44*VLOOKUP($A44,MAF!$A$4:$J$18,8))/100&lt;1.5,"000",47.8338*(INT(100*R44*VLOOKUP($A44,MAF!$A$4:$J$18,8))/100-1.5)^1.05)))))</f>
        <v>0</v>
      </c>
      <c r="T44" s="16"/>
      <c r="U44" s="58">
        <f>IF($B44&lt;&gt;"M","MorW",IF($B44="M",INT(IF(T44=0,"00",IF(INT(100*T44*VLOOKUP($A44,MAF!$A$4:$J$18,9))/100&lt;1.5,"000",47.8338*(INT(100*T44*VLOOKUP($A44,MAF!$A$4:$J$18,9))/100-1.5)^1.05)))))</f>
        <v>0</v>
      </c>
      <c r="V44" s="16"/>
      <c r="W44" s="58">
        <f>IF($B44&lt;&gt;"M","MorW",IF($B44="M",INT(IF(V44=0,"00",IF(INT(100*V44*VLOOKUP($A44,MAF!$A$4:$J$18,10))/100&lt;1.5,"000",47.8338*(INT(100*V44*VLOOKUP($A44,MAF!$A$4:$J$18,10))/100-1.5)^1.05)))))</f>
        <v>0</v>
      </c>
      <c r="X44" s="16"/>
      <c r="Y44" s="58">
        <f>IF($B44&lt;&gt;"M","MorW",IF($B44="M",INT(IF(X44=0,"00",IF(INT(100*X44*VLOOKUP($A44,MAF!$A$4:$K$18,11))/100&lt;1.5,"000",47.8338*(INT(100*X44*VLOOKUP($A44,MAF!$A$4:$K$18,11))/100-1.5)^1.05)))))</f>
        <v>0</v>
      </c>
    </row>
    <row r="45" spans="2:25" ht="12">
      <c r="B45" s="23" t="s">
        <v>22</v>
      </c>
      <c r="E45" s="57">
        <f t="shared" si="0"/>
        <v>0</v>
      </c>
      <c r="F45" s="16"/>
      <c r="G45" s="58">
        <f>IF($B45&lt;&gt;"M","MorW",IF($B45="M",INT(IF(F45=0,"00",IF(INT(100*F45*VLOOKUP($A45,MAF!$A$4:$J$18,2))/100&lt;1.5,"000",47.8338*(INT(100*F45*VLOOKUP($A45,MAF!$A$4:$J$18,2))/100-1.5)^1.05)))))</f>
        <v>0</v>
      </c>
      <c r="H45" s="16"/>
      <c r="I45" s="58">
        <f>IF($B45&lt;&gt;"M","MorW",IF($B45="M",INT(IF(H45=0,"00",IF(INT(100*H45*VLOOKUP($A45,MAF!$A$4:$J$18,3))/100&lt;1.5,"000",47.8338*(INT(100*H45*VLOOKUP($A45,MAF!$A$4:$J$18,3))/100-1.5)^1.05)))))</f>
        <v>0</v>
      </c>
      <c r="J45" s="16"/>
      <c r="K45" s="58">
        <f>IF($B45&lt;&gt;"M","MorW",IF($B45="M",INT(IF(J45=0,"00",IF(INT(100*J45*VLOOKUP($A45,MAF!$A$4:$J$18,4))/100&lt;1.5,"000",47.8338*(INT(100*J45*VLOOKUP($A45,MAF!$A$4:$J$18,4))/100-1.5)^1.05)))))</f>
        <v>0</v>
      </c>
      <c r="L45" s="16"/>
      <c r="M45" s="58">
        <f>IF($B45&lt;&gt;"M","MorW",IF($B45="M",INT(IF(L45=0,"00",IF(INT(100*L45*VLOOKUP($A45,MAF!$A$4:$J$18,5))/100&lt;1.5,"000",47.8338*(INT(100*L45*VLOOKUP($A45,MAF!$A$4:$J$18,5))/100-1.5)^1.05)))))</f>
        <v>0</v>
      </c>
      <c r="N45" s="16"/>
      <c r="O45" s="58">
        <f>IF($B45&lt;&gt;"M","MorW",IF($B45="M",INT(IF(N45=0,"00",IF(INT(100*N45*VLOOKUP($A45,MAF!$A$4:$J$18,6))/100&lt;1.5,"000",47.8338*(INT(100*N45*VLOOKUP($A45,MAF!$A$4:$J$18,6))/100-1.5)^1.05)))))</f>
        <v>0</v>
      </c>
      <c r="P45" s="16"/>
      <c r="Q45" s="58">
        <f>IF($B45&lt;&gt;"M","MorW",IF($B45="M",INT(IF(P45=0,"00",IF(INT(100*P45*VLOOKUP($A45,MAF!$A$4:$J$18,7))/100&lt;1.5,"000",47.8338*(INT(100*P45*VLOOKUP($A45,MAF!$A$4:$J$18,7))/100-1.5)^1.05)))))</f>
        <v>0</v>
      </c>
      <c r="R45" s="16"/>
      <c r="S45" s="58">
        <f>IF($B45&lt;&gt;"M","MorW",IF($B45="M",INT(IF(R45=0,"00",IF(INT(100*R45*VLOOKUP($A45,MAF!$A$4:$J$18,8))/100&lt;1.5,"000",47.8338*(INT(100*R45*VLOOKUP($A45,MAF!$A$4:$J$18,8))/100-1.5)^1.05)))))</f>
        <v>0</v>
      </c>
      <c r="T45" s="16"/>
      <c r="U45" s="58">
        <f>IF($B45&lt;&gt;"M","MorW",IF($B45="M",INT(IF(T45=0,"00",IF(INT(100*T45*VLOOKUP($A45,MAF!$A$4:$J$18,9))/100&lt;1.5,"000",47.8338*(INT(100*T45*VLOOKUP($A45,MAF!$A$4:$J$18,9))/100-1.5)^1.05)))))</f>
        <v>0</v>
      </c>
      <c r="V45" s="16"/>
      <c r="W45" s="58">
        <f>IF($B45&lt;&gt;"M","MorW",IF($B45="M",INT(IF(V45=0,"00",IF(INT(100*V45*VLOOKUP($A45,MAF!$A$4:$J$18,10))/100&lt;1.5,"000",47.8338*(INT(100*V45*VLOOKUP($A45,MAF!$A$4:$J$18,10))/100-1.5)^1.05)))))</f>
        <v>0</v>
      </c>
      <c r="X45" s="16"/>
      <c r="Y45" s="58">
        <f>IF($B45&lt;&gt;"M","MorW",IF($B45="M",INT(IF(X45=0,"00",IF(INT(100*X45*VLOOKUP($A45,MAF!$A$4:$K$18,11))/100&lt;1.5,"000",47.8338*(INT(100*X45*VLOOKUP($A45,MAF!$A$4:$K$18,11))/100-1.5)^1.05)))))</f>
        <v>0</v>
      </c>
    </row>
    <row r="46" spans="2:25" ht="12">
      <c r="B46" s="23" t="s">
        <v>22</v>
      </c>
      <c r="E46" s="57">
        <f t="shared" si="0"/>
        <v>0</v>
      </c>
      <c r="F46" s="16"/>
      <c r="G46" s="58">
        <f>IF($B46&lt;&gt;"M","MorW",IF($B46="M",INT(IF(F46=0,"00",IF(INT(100*F46*VLOOKUP($A46,MAF!$A$4:$J$18,2))/100&lt;1.5,"000",47.8338*(INT(100*F46*VLOOKUP($A46,MAF!$A$4:$J$18,2))/100-1.5)^1.05)))))</f>
        <v>0</v>
      </c>
      <c r="H46" s="16"/>
      <c r="I46" s="58">
        <f>IF($B46&lt;&gt;"M","MorW",IF($B46="M",INT(IF(H46=0,"00",IF(INT(100*H46*VLOOKUP($A46,MAF!$A$4:$J$18,3))/100&lt;1.5,"000",47.8338*(INT(100*H46*VLOOKUP($A46,MAF!$A$4:$J$18,3))/100-1.5)^1.05)))))</f>
        <v>0</v>
      </c>
      <c r="J46" s="16"/>
      <c r="K46" s="58">
        <f>IF($B46&lt;&gt;"M","MorW",IF($B46="M",INT(IF(J46=0,"00",IF(INT(100*J46*VLOOKUP($A46,MAF!$A$4:$J$18,4))/100&lt;1.5,"000",47.8338*(INT(100*J46*VLOOKUP($A46,MAF!$A$4:$J$18,4))/100-1.5)^1.05)))))</f>
        <v>0</v>
      </c>
      <c r="L46" s="16"/>
      <c r="M46" s="58">
        <f>IF($B46&lt;&gt;"M","MorW",IF($B46="M",INT(IF(L46=0,"00",IF(INT(100*L46*VLOOKUP($A46,MAF!$A$4:$J$18,5))/100&lt;1.5,"000",47.8338*(INT(100*L46*VLOOKUP($A46,MAF!$A$4:$J$18,5))/100-1.5)^1.05)))))</f>
        <v>0</v>
      </c>
      <c r="N46" s="16"/>
      <c r="O46" s="58">
        <f>IF($B46&lt;&gt;"M","MorW",IF($B46="M",INT(IF(N46=0,"00",IF(INT(100*N46*VLOOKUP($A46,MAF!$A$4:$J$18,6))/100&lt;1.5,"000",47.8338*(INT(100*N46*VLOOKUP($A46,MAF!$A$4:$J$18,6))/100-1.5)^1.05)))))</f>
        <v>0</v>
      </c>
      <c r="P46" s="16"/>
      <c r="Q46" s="58">
        <f>IF($B46&lt;&gt;"M","MorW",IF($B46="M",INT(IF(P46=0,"00",IF(INT(100*P46*VLOOKUP($A46,MAF!$A$4:$J$18,7))/100&lt;1.5,"000",47.8338*(INT(100*P46*VLOOKUP($A46,MAF!$A$4:$J$18,7))/100-1.5)^1.05)))))</f>
        <v>0</v>
      </c>
      <c r="R46" s="16"/>
      <c r="S46" s="58">
        <f>IF($B46&lt;&gt;"M","MorW",IF($B46="M",INT(IF(R46=0,"00",IF(INT(100*R46*VLOOKUP($A46,MAF!$A$4:$J$18,8))/100&lt;1.5,"000",47.8338*(INT(100*R46*VLOOKUP($A46,MAF!$A$4:$J$18,8))/100-1.5)^1.05)))))</f>
        <v>0</v>
      </c>
      <c r="T46" s="16"/>
      <c r="U46" s="58">
        <f>IF($B46&lt;&gt;"M","MorW",IF($B46="M",INT(IF(T46=0,"00",IF(INT(100*T46*VLOOKUP($A46,MAF!$A$4:$J$18,9))/100&lt;1.5,"000",47.8338*(INT(100*T46*VLOOKUP($A46,MAF!$A$4:$J$18,9))/100-1.5)^1.05)))))</f>
        <v>0</v>
      </c>
      <c r="V46" s="16"/>
      <c r="W46" s="58">
        <f>IF($B46&lt;&gt;"M","MorW",IF($B46="M",INT(IF(V46=0,"00",IF(INT(100*V46*VLOOKUP($A46,MAF!$A$4:$J$18,10))/100&lt;1.5,"000",47.8338*(INT(100*V46*VLOOKUP($A46,MAF!$A$4:$J$18,10))/100-1.5)^1.05)))))</f>
        <v>0</v>
      </c>
      <c r="X46" s="16"/>
      <c r="Y46" s="58">
        <f>IF($B46&lt;&gt;"M","MorW",IF($B46="M",INT(IF(X46=0,"00",IF(INT(100*X46*VLOOKUP($A46,MAF!$A$4:$K$18,11))/100&lt;1.5,"000",47.8338*(INT(100*X46*VLOOKUP($A46,MAF!$A$4:$K$18,11))/100-1.5)^1.05)))))</f>
        <v>0</v>
      </c>
    </row>
    <row r="47" spans="2:25" ht="12">
      <c r="B47" s="23" t="s">
        <v>22</v>
      </c>
      <c r="E47" s="57">
        <f t="shared" si="0"/>
        <v>0</v>
      </c>
      <c r="F47" s="16"/>
      <c r="G47" s="58">
        <f>IF($B47&lt;&gt;"M","MorW",IF($B47="M",INT(IF(F47=0,"00",IF(INT(100*F47*VLOOKUP($A47,MAF!$A$4:$J$18,2))/100&lt;1.5,"000",47.8338*(INT(100*F47*VLOOKUP($A47,MAF!$A$4:$J$18,2))/100-1.5)^1.05)))))</f>
        <v>0</v>
      </c>
      <c r="H47" s="16"/>
      <c r="I47" s="58">
        <f>IF($B47&lt;&gt;"M","MorW",IF($B47="M",INT(IF(H47=0,"00",IF(INT(100*H47*VLOOKUP($A47,MAF!$A$4:$J$18,3))/100&lt;1.5,"000",47.8338*(INT(100*H47*VLOOKUP($A47,MAF!$A$4:$J$18,3))/100-1.5)^1.05)))))</f>
        <v>0</v>
      </c>
      <c r="J47" s="16"/>
      <c r="K47" s="58">
        <f>IF($B47&lt;&gt;"M","MorW",IF($B47="M",INT(IF(J47=0,"00",IF(INT(100*J47*VLOOKUP($A47,MAF!$A$4:$J$18,4))/100&lt;1.5,"000",47.8338*(INT(100*J47*VLOOKUP($A47,MAF!$A$4:$J$18,4))/100-1.5)^1.05)))))</f>
        <v>0</v>
      </c>
      <c r="L47" s="16"/>
      <c r="M47" s="58">
        <f>IF($B47&lt;&gt;"M","MorW",IF($B47="M",INT(IF(L47=0,"00",IF(INT(100*L47*VLOOKUP($A47,MAF!$A$4:$J$18,5))/100&lt;1.5,"000",47.8338*(INT(100*L47*VLOOKUP($A47,MAF!$A$4:$J$18,5))/100-1.5)^1.05)))))</f>
        <v>0</v>
      </c>
      <c r="N47" s="16"/>
      <c r="O47" s="58">
        <f>IF($B47&lt;&gt;"M","MorW",IF($B47="M",INT(IF(N47=0,"00",IF(INT(100*N47*VLOOKUP($A47,MAF!$A$4:$J$18,6))/100&lt;1.5,"000",47.8338*(INT(100*N47*VLOOKUP($A47,MAF!$A$4:$J$18,6))/100-1.5)^1.05)))))</f>
        <v>0</v>
      </c>
      <c r="P47" s="16"/>
      <c r="Q47" s="58">
        <f>IF($B47&lt;&gt;"M","MorW",IF($B47="M",INT(IF(P47=0,"00",IF(INT(100*P47*VLOOKUP($A47,MAF!$A$4:$J$18,7))/100&lt;1.5,"000",47.8338*(INT(100*P47*VLOOKUP($A47,MAF!$A$4:$J$18,7))/100-1.5)^1.05)))))</f>
        <v>0</v>
      </c>
      <c r="R47" s="16"/>
      <c r="S47" s="58">
        <f>IF($B47&lt;&gt;"M","MorW",IF($B47="M",INT(IF(R47=0,"00",IF(INT(100*R47*VLOOKUP($A47,MAF!$A$4:$J$18,8))/100&lt;1.5,"000",47.8338*(INT(100*R47*VLOOKUP($A47,MAF!$A$4:$J$18,8))/100-1.5)^1.05)))))</f>
        <v>0</v>
      </c>
      <c r="T47" s="16"/>
      <c r="U47" s="58">
        <f>IF($B47&lt;&gt;"M","MorW",IF($B47="M",INT(IF(T47=0,"00",IF(INT(100*T47*VLOOKUP($A47,MAF!$A$4:$J$18,9))/100&lt;1.5,"000",47.8338*(INT(100*T47*VLOOKUP($A47,MAF!$A$4:$J$18,9))/100-1.5)^1.05)))))</f>
        <v>0</v>
      </c>
      <c r="V47" s="16"/>
      <c r="W47" s="58">
        <f>IF($B47&lt;&gt;"M","MorW",IF($B47="M",INT(IF(V47=0,"00",IF(INT(100*V47*VLOOKUP($A47,MAF!$A$4:$J$18,10))/100&lt;1.5,"000",47.8338*(INT(100*V47*VLOOKUP($A47,MAF!$A$4:$J$18,10))/100-1.5)^1.05)))))</f>
        <v>0</v>
      </c>
      <c r="X47" s="16"/>
      <c r="Y47" s="58">
        <f>IF($B47&lt;&gt;"M","MorW",IF($B47="M",INT(IF(X47=0,"00",IF(INT(100*X47*VLOOKUP($A47,MAF!$A$4:$K$18,11))/100&lt;1.5,"000",47.8338*(INT(100*X47*VLOOKUP($A47,MAF!$A$4:$K$18,11))/100-1.5)^1.05)))))</f>
        <v>0</v>
      </c>
    </row>
    <row r="48" spans="2:25" ht="12">
      <c r="B48" s="23" t="s">
        <v>22</v>
      </c>
      <c r="E48" s="57">
        <f t="shared" si="0"/>
        <v>0</v>
      </c>
      <c r="F48" s="16"/>
      <c r="G48" s="58">
        <f>IF($B48&lt;&gt;"M","MorW",IF($B48="M",INT(IF(F48=0,"00",IF(INT(100*F48*VLOOKUP($A48,MAF!$A$4:$J$18,2))/100&lt;1.5,"000",47.8338*(INT(100*F48*VLOOKUP($A48,MAF!$A$4:$J$18,2))/100-1.5)^1.05)))))</f>
        <v>0</v>
      </c>
      <c r="H48" s="16"/>
      <c r="I48" s="58">
        <f>IF($B48&lt;&gt;"M","MorW",IF($B48="M",INT(IF(H48=0,"00",IF(INT(100*H48*VLOOKUP($A48,MAF!$A$4:$J$18,3))/100&lt;1.5,"000",47.8338*(INT(100*H48*VLOOKUP($A48,MAF!$A$4:$J$18,3))/100-1.5)^1.05)))))</f>
        <v>0</v>
      </c>
      <c r="J48" s="16"/>
      <c r="K48" s="58">
        <f>IF($B48&lt;&gt;"M","MorW",IF($B48="M",INT(IF(J48=0,"00",IF(INT(100*J48*VLOOKUP($A48,MAF!$A$4:$J$18,4))/100&lt;1.5,"000",47.8338*(INT(100*J48*VLOOKUP($A48,MAF!$A$4:$J$18,4))/100-1.5)^1.05)))))</f>
        <v>0</v>
      </c>
      <c r="L48" s="16"/>
      <c r="M48" s="58">
        <f>IF($B48&lt;&gt;"M","MorW",IF($B48="M",INT(IF(L48=0,"00",IF(INT(100*L48*VLOOKUP($A48,MAF!$A$4:$J$18,5))/100&lt;1.5,"000",47.8338*(INT(100*L48*VLOOKUP($A48,MAF!$A$4:$J$18,5))/100-1.5)^1.05)))))</f>
        <v>0</v>
      </c>
      <c r="N48" s="16"/>
      <c r="O48" s="58">
        <f>IF($B48&lt;&gt;"M","MorW",IF($B48="M",INT(IF(N48=0,"00",IF(INT(100*N48*VLOOKUP($A48,MAF!$A$4:$J$18,6))/100&lt;1.5,"000",47.8338*(INT(100*N48*VLOOKUP($A48,MAF!$A$4:$J$18,6))/100-1.5)^1.05)))))</f>
        <v>0</v>
      </c>
      <c r="P48" s="16"/>
      <c r="Q48" s="58">
        <f>IF($B48&lt;&gt;"M","MorW",IF($B48="M",INT(IF(P48=0,"00",IF(INT(100*P48*VLOOKUP($A48,MAF!$A$4:$J$18,7))/100&lt;1.5,"000",47.8338*(INT(100*P48*VLOOKUP($A48,MAF!$A$4:$J$18,7))/100-1.5)^1.05)))))</f>
        <v>0</v>
      </c>
      <c r="R48" s="16"/>
      <c r="S48" s="58">
        <f>IF($B48&lt;&gt;"M","MorW",IF($B48="M",INT(IF(R48=0,"00",IF(INT(100*R48*VLOOKUP($A48,MAF!$A$4:$J$18,8))/100&lt;1.5,"000",47.8338*(INT(100*R48*VLOOKUP($A48,MAF!$A$4:$J$18,8))/100-1.5)^1.05)))))</f>
        <v>0</v>
      </c>
      <c r="T48" s="16"/>
      <c r="U48" s="58">
        <f>IF($B48&lt;&gt;"M","MorW",IF($B48="M",INT(IF(T48=0,"00",IF(INT(100*T48*VLOOKUP($A48,MAF!$A$4:$J$18,9))/100&lt;1.5,"000",47.8338*(INT(100*T48*VLOOKUP($A48,MAF!$A$4:$J$18,9))/100-1.5)^1.05)))))</f>
        <v>0</v>
      </c>
      <c r="V48" s="16"/>
      <c r="W48" s="58">
        <f>IF($B48&lt;&gt;"M","MorW",IF($B48="M",INT(IF(V48=0,"00",IF(INT(100*V48*VLOOKUP($A48,MAF!$A$4:$J$18,10))/100&lt;1.5,"000",47.8338*(INT(100*V48*VLOOKUP($A48,MAF!$A$4:$J$18,10))/100-1.5)^1.05)))))</f>
        <v>0</v>
      </c>
      <c r="X48" s="16"/>
      <c r="Y48" s="58">
        <f>IF($B48&lt;&gt;"M","MorW",IF($B48="M",INT(IF(X48=0,"00",IF(INT(100*X48*VLOOKUP($A48,MAF!$A$4:$K$18,11))/100&lt;1.5,"000",47.8338*(INT(100*X48*VLOOKUP($A48,MAF!$A$4:$K$18,11))/100-1.5)^1.05)))))</f>
        <v>0</v>
      </c>
    </row>
    <row r="49" spans="2:25" ht="12">
      <c r="B49" s="23" t="s">
        <v>22</v>
      </c>
      <c r="E49" s="57">
        <f t="shared" si="0"/>
        <v>0</v>
      </c>
      <c r="F49" s="16"/>
      <c r="G49" s="58">
        <f>IF($B49&lt;&gt;"M","MorW",IF($B49="M",INT(IF(F49=0,"00",IF(INT(100*F49*VLOOKUP($A49,MAF!$A$4:$J$18,2))/100&lt;1.5,"000",47.8338*(INT(100*F49*VLOOKUP($A49,MAF!$A$4:$J$18,2))/100-1.5)^1.05)))))</f>
        <v>0</v>
      </c>
      <c r="H49" s="16"/>
      <c r="I49" s="58">
        <f>IF($B49&lt;&gt;"M","MorW",IF($B49="M",INT(IF(H49=0,"00",IF(INT(100*H49*VLOOKUP($A49,MAF!$A$4:$J$18,3))/100&lt;1.5,"000",47.8338*(INT(100*H49*VLOOKUP($A49,MAF!$A$4:$J$18,3))/100-1.5)^1.05)))))</f>
        <v>0</v>
      </c>
      <c r="J49" s="16"/>
      <c r="K49" s="58">
        <f>IF($B49&lt;&gt;"M","MorW",IF($B49="M",INT(IF(J49=0,"00",IF(INT(100*J49*VLOOKUP($A49,MAF!$A$4:$J$18,4))/100&lt;1.5,"000",47.8338*(INT(100*J49*VLOOKUP($A49,MAF!$A$4:$J$18,4))/100-1.5)^1.05)))))</f>
        <v>0</v>
      </c>
      <c r="L49" s="16"/>
      <c r="M49" s="58">
        <f>IF($B49&lt;&gt;"M","MorW",IF($B49="M",INT(IF(L49=0,"00",IF(INT(100*L49*VLOOKUP($A49,MAF!$A$4:$J$18,5))/100&lt;1.5,"000",47.8338*(INT(100*L49*VLOOKUP($A49,MAF!$A$4:$J$18,5))/100-1.5)^1.05)))))</f>
        <v>0</v>
      </c>
      <c r="N49" s="16"/>
      <c r="O49" s="58">
        <f>IF($B49&lt;&gt;"M","MorW",IF($B49="M",INT(IF(N49=0,"00",IF(INT(100*N49*VLOOKUP($A49,MAF!$A$4:$J$18,6))/100&lt;1.5,"000",47.8338*(INT(100*N49*VLOOKUP($A49,MAF!$A$4:$J$18,6))/100-1.5)^1.05)))))</f>
        <v>0</v>
      </c>
      <c r="P49" s="16"/>
      <c r="Q49" s="58">
        <f>IF($B49&lt;&gt;"M","MorW",IF($B49="M",INT(IF(P49=0,"00",IF(INT(100*P49*VLOOKUP($A49,MAF!$A$4:$J$18,7))/100&lt;1.5,"000",47.8338*(INT(100*P49*VLOOKUP($A49,MAF!$A$4:$J$18,7))/100-1.5)^1.05)))))</f>
        <v>0</v>
      </c>
      <c r="R49" s="16"/>
      <c r="S49" s="58">
        <f>IF($B49&lt;&gt;"M","MorW",IF($B49="M",INT(IF(R49=0,"00",IF(INT(100*R49*VLOOKUP($A49,MAF!$A$4:$J$18,8))/100&lt;1.5,"000",47.8338*(INT(100*R49*VLOOKUP($A49,MAF!$A$4:$J$18,8))/100-1.5)^1.05)))))</f>
        <v>0</v>
      </c>
      <c r="T49" s="16"/>
      <c r="U49" s="58">
        <f>IF($B49&lt;&gt;"M","MorW",IF($B49="M",INT(IF(T49=0,"00",IF(INT(100*T49*VLOOKUP($A49,MAF!$A$4:$J$18,9))/100&lt;1.5,"000",47.8338*(INT(100*T49*VLOOKUP($A49,MAF!$A$4:$J$18,9))/100-1.5)^1.05)))))</f>
        <v>0</v>
      </c>
      <c r="V49" s="16"/>
      <c r="W49" s="58">
        <f>IF($B49&lt;&gt;"M","MorW",IF($B49="M",INT(IF(V49=0,"00",IF(INT(100*V49*VLOOKUP($A49,MAF!$A$4:$J$18,10))/100&lt;1.5,"000",47.8338*(INT(100*V49*VLOOKUP($A49,MAF!$A$4:$J$18,10))/100-1.5)^1.05)))))</f>
        <v>0</v>
      </c>
      <c r="X49" s="16"/>
      <c r="Y49" s="58">
        <f>IF($B49&lt;&gt;"M","MorW",IF($B49="M",INT(IF(X49=0,"00",IF(INT(100*X49*VLOOKUP($A49,MAF!$A$4:$K$18,11))/100&lt;1.5,"000",47.8338*(INT(100*X49*VLOOKUP($A49,MAF!$A$4:$K$18,11))/100-1.5)^1.05)))))</f>
        <v>0</v>
      </c>
    </row>
    <row r="50" spans="2:25" ht="12">
      <c r="B50" s="23" t="s">
        <v>22</v>
      </c>
      <c r="E50" s="57">
        <f t="shared" si="0"/>
        <v>0</v>
      </c>
      <c r="F50" s="16"/>
      <c r="G50" s="58">
        <f>IF($B50&lt;&gt;"M","MorW",IF($B50="M",INT(IF(F50=0,"00",IF(INT(100*F50*VLOOKUP($A50,MAF!$A$4:$J$18,2))/100&lt;1.5,"000",47.8338*(INT(100*F50*VLOOKUP($A50,MAF!$A$4:$J$18,2))/100-1.5)^1.05)))))</f>
        <v>0</v>
      </c>
      <c r="H50" s="16"/>
      <c r="I50" s="58">
        <f>IF($B50&lt;&gt;"M","MorW",IF($B50="M",INT(IF(H50=0,"00",IF(INT(100*H50*VLOOKUP($A50,MAF!$A$4:$J$18,3))/100&lt;1.5,"000",47.8338*(INT(100*H50*VLOOKUP($A50,MAF!$A$4:$J$18,3))/100-1.5)^1.05)))))</f>
        <v>0</v>
      </c>
      <c r="J50" s="16"/>
      <c r="K50" s="58">
        <f>IF($B50&lt;&gt;"M","MorW",IF($B50="M",INT(IF(J50=0,"00",IF(INT(100*J50*VLOOKUP($A50,MAF!$A$4:$J$18,4))/100&lt;1.5,"000",47.8338*(INT(100*J50*VLOOKUP($A50,MAF!$A$4:$J$18,4))/100-1.5)^1.05)))))</f>
        <v>0</v>
      </c>
      <c r="L50" s="16"/>
      <c r="M50" s="58">
        <f>IF($B50&lt;&gt;"M","MorW",IF($B50="M",INT(IF(L50=0,"00",IF(INT(100*L50*VLOOKUP($A50,MAF!$A$4:$J$18,5))/100&lt;1.5,"000",47.8338*(INT(100*L50*VLOOKUP($A50,MAF!$A$4:$J$18,5))/100-1.5)^1.05)))))</f>
        <v>0</v>
      </c>
      <c r="N50" s="16"/>
      <c r="O50" s="58">
        <f>IF($B50&lt;&gt;"M","MorW",IF($B50="M",INT(IF(N50=0,"00",IF(INT(100*N50*VLOOKUP($A50,MAF!$A$4:$J$18,6))/100&lt;1.5,"000",47.8338*(INT(100*N50*VLOOKUP($A50,MAF!$A$4:$J$18,6))/100-1.5)^1.05)))))</f>
        <v>0</v>
      </c>
      <c r="P50" s="16"/>
      <c r="Q50" s="58">
        <f>IF($B50&lt;&gt;"M","MorW",IF($B50="M",INT(IF(P50=0,"00",IF(INT(100*P50*VLOOKUP($A50,MAF!$A$4:$J$18,7))/100&lt;1.5,"000",47.8338*(INT(100*P50*VLOOKUP($A50,MAF!$A$4:$J$18,7))/100-1.5)^1.05)))))</f>
        <v>0</v>
      </c>
      <c r="R50" s="16"/>
      <c r="S50" s="58">
        <f>IF($B50&lt;&gt;"M","MorW",IF($B50="M",INT(IF(R50=0,"00",IF(INT(100*R50*VLOOKUP($A50,MAF!$A$4:$J$18,8))/100&lt;1.5,"000",47.8338*(INT(100*R50*VLOOKUP($A50,MAF!$A$4:$J$18,8))/100-1.5)^1.05)))))</f>
        <v>0</v>
      </c>
      <c r="T50" s="16"/>
      <c r="U50" s="58">
        <f>IF($B50&lt;&gt;"M","MorW",IF($B50="M",INT(IF(T50=0,"00",IF(INT(100*T50*VLOOKUP($A50,MAF!$A$4:$J$18,9))/100&lt;1.5,"000",47.8338*(INT(100*T50*VLOOKUP($A50,MAF!$A$4:$J$18,9))/100-1.5)^1.05)))))</f>
        <v>0</v>
      </c>
      <c r="V50" s="16"/>
      <c r="W50" s="58">
        <f>IF($B50&lt;&gt;"M","MorW",IF($B50="M",INT(IF(V50=0,"00",IF(INT(100*V50*VLOOKUP($A50,MAF!$A$4:$J$18,10))/100&lt;1.5,"000",47.8338*(INT(100*V50*VLOOKUP($A50,MAF!$A$4:$J$18,10))/100-1.5)^1.05)))))</f>
        <v>0</v>
      </c>
      <c r="X50" s="16"/>
      <c r="Y50" s="58">
        <f>IF($B50&lt;&gt;"M","MorW",IF($B50="M",INT(IF(X50=0,"00",IF(INT(100*X50*VLOOKUP($A50,MAF!$A$4:$K$18,11))/100&lt;1.5,"000",47.8338*(INT(100*X50*VLOOKUP($A50,MAF!$A$4:$K$18,11))/100-1.5)^1.05)))))</f>
        <v>0</v>
      </c>
    </row>
    <row r="51" spans="2:25" ht="12">
      <c r="B51" s="23" t="s">
        <v>22</v>
      </c>
      <c r="E51" s="57">
        <f t="shared" si="0"/>
        <v>0</v>
      </c>
      <c r="F51" s="16"/>
      <c r="G51" s="58">
        <f>IF($B51&lt;&gt;"M","MorW",IF($B51="M",INT(IF(F51=0,"00",IF(INT(100*F51*VLOOKUP($A51,MAF!$A$4:$J$18,2))/100&lt;1.5,"000",47.8338*(INT(100*F51*VLOOKUP($A51,MAF!$A$4:$J$18,2))/100-1.5)^1.05)))))</f>
        <v>0</v>
      </c>
      <c r="H51" s="16"/>
      <c r="I51" s="58">
        <f>IF($B51&lt;&gt;"M","MorW",IF($B51="M",INT(IF(H51=0,"00",IF(INT(100*H51*VLOOKUP($A51,MAF!$A$4:$J$18,3))/100&lt;1.5,"000",47.8338*(INT(100*H51*VLOOKUP($A51,MAF!$A$4:$J$18,3))/100-1.5)^1.05)))))</f>
        <v>0</v>
      </c>
      <c r="J51" s="16"/>
      <c r="K51" s="58">
        <f>IF($B51&lt;&gt;"M","MorW",IF($B51="M",INT(IF(J51=0,"00",IF(INT(100*J51*VLOOKUP($A51,MAF!$A$4:$J$18,4))/100&lt;1.5,"000",47.8338*(INT(100*J51*VLOOKUP($A51,MAF!$A$4:$J$18,4))/100-1.5)^1.05)))))</f>
        <v>0</v>
      </c>
      <c r="L51" s="16"/>
      <c r="M51" s="58">
        <f>IF($B51&lt;&gt;"M","MorW",IF($B51="M",INT(IF(L51=0,"00",IF(INT(100*L51*VLOOKUP($A51,MAF!$A$4:$J$18,5))/100&lt;1.5,"000",47.8338*(INT(100*L51*VLOOKUP($A51,MAF!$A$4:$J$18,5))/100-1.5)^1.05)))))</f>
        <v>0</v>
      </c>
      <c r="N51" s="16"/>
      <c r="O51" s="58">
        <f>IF($B51&lt;&gt;"M","MorW",IF($B51="M",INT(IF(N51=0,"00",IF(INT(100*N51*VLOOKUP($A51,MAF!$A$4:$J$18,6))/100&lt;1.5,"000",47.8338*(INT(100*N51*VLOOKUP($A51,MAF!$A$4:$J$18,6))/100-1.5)^1.05)))))</f>
        <v>0</v>
      </c>
      <c r="P51" s="16"/>
      <c r="Q51" s="58">
        <f>IF($B51&lt;&gt;"M","MorW",IF($B51="M",INT(IF(P51=0,"00",IF(INT(100*P51*VLOOKUP($A51,MAF!$A$4:$J$18,7))/100&lt;1.5,"000",47.8338*(INT(100*P51*VLOOKUP($A51,MAF!$A$4:$J$18,7))/100-1.5)^1.05)))))</f>
        <v>0</v>
      </c>
      <c r="R51" s="16"/>
      <c r="S51" s="58">
        <f>IF($B51&lt;&gt;"M","MorW",IF($B51="M",INT(IF(R51=0,"00",IF(INT(100*R51*VLOOKUP($A51,MAF!$A$4:$J$18,8))/100&lt;1.5,"000",47.8338*(INT(100*R51*VLOOKUP($A51,MAF!$A$4:$J$18,8))/100-1.5)^1.05)))))</f>
        <v>0</v>
      </c>
      <c r="T51" s="16"/>
      <c r="U51" s="58">
        <f>IF($B51&lt;&gt;"M","MorW",IF($B51="M",INT(IF(T51=0,"00",IF(INT(100*T51*VLOOKUP($A51,MAF!$A$4:$J$18,9))/100&lt;1.5,"000",47.8338*(INT(100*T51*VLOOKUP($A51,MAF!$A$4:$J$18,9))/100-1.5)^1.05)))))</f>
        <v>0</v>
      </c>
      <c r="V51" s="16"/>
      <c r="W51" s="58">
        <f>IF($B51&lt;&gt;"M","MorW",IF($B51="M",INT(IF(V51=0,"00",IF(INT(100*V51*VLOOKUP($A51,MAF!$A$4:$J$18,10))/100&lt;1.5,"000",47.8338*(INT(100*V51*VLOOKUP($A51,MAF!$A$4:$J$18,10))/100-1.5)^1.05)))))</f>
        <v>0</v>
      </c>
      <c r="X51" s="16"/>
      <c r="Y51" s="58">
        <f>IF($B51&lt;&gt;"M","MorW",IF($B51="M",INT(IF(X51=0,"00",IF(INT(100*X51*VLOOKUP($A51,MAF!$A$4:$K$18,11))/100&lt;1.5,"000",47.8338*(INT(100*X51*VLOOKUP($A51,MAF!$A$4:$K$18,11))/100-1.5)^1.05)))))</f>
        <v>0</v>
      </c>
    </row>
    <row r="52" spans="2:25" ht="12">
      <c r="B52" s="23" t="s">
        <v>22</v>
      </c>
      <c r="E52" s="57">
        <f t="shared" si="0"/>
        <v>0</v>
      </c>
      <c r="F52" s="16"/>
      <c r="G52" s="58">
        <f>IF($B52&lt;&gt;"M","MorW",IF($B52="M",INT(IF(F52=0,"00",IF(INT(100*F52*VLOOKUP($A52,MAF!$A$4:$J$18,2))/100&lt;1.5,"000",47.8338*(INT(100*F52*VLOOKUP($A52,MAF!$A$4:$J$18,2))/100-1.5)^1.05)))))</f>
        <v>0</v>
      </c>
      <c r="H52" s="16"/>
      <c r="I52" s="58">
        <f>IF($B52&lt;&gt;"M","MorW",IF($B52="M",INT(IF(H52=0,"00",IF(INT(100*H52*VLOOKUP($A52,MAF!$A$4:$J$18,3))/100&lt;1.5,"000",47.8338*(INT(100*H52*VLOOKUP($A52,MAF!$A$4:$J$18,3))/100-1.5)^1.05)))))</f>
        <v>0</v>
      </c>
      <c r="J52" s="16"/>
      <c r="K52" s="58">
        <f>IF($B52&lt;&gt;"M","MorW",IF($B52="M",INT(IF(J52=0,"00",IF(INT(100*J52*VLOOKUP($A52,MAF!$A$4:$J$18,4))/100&lt;1.5,"000",47.8338*(INT(100*J52*VLOOKUP($A52,MAF!$A$4:$J$18,4))/100-1.5)^1.05)))))</f>
        <v>0</v>
      </c>
      <c r="L52" s="16"/>
      <c r="M52" s="58">
        <f>IF($B52&lt;&gt;"M","MorW",IF($B52="M",INT(IF(L52=0,"00",IF(INT(100*L52*VLOOKUP($A52,MAF!$A$4:$J$18,5))/100&lt;1.5,"000",47.8338*(INT(100*L52*VLOOKUP($A52,MAF!$A$4:$J$18,5))/100-1.5)^1.05)))))</f>
        <v>0</v>
      </c>
      <c r="N52" s="16"/>
      <c r="O52" s="58">
        <f>IF($B52&lt;&gt;"M","MorW",IF($B52="M",INT(IF(N52=0,"00",IF(INT(100*N52*VLOOKUP($A52,MAF!$A$4:$J$18,6))/100&lt;1.5,"000",47.8338*(INT(100*N52*VLOOKUP($A52,MAF!$A$4:$J$18,6))/100-1.5)^1.05)))))</f>
        <v>0</v>
      </c>
      <c r="P52" s="16"/>
      <c r="Q52" s="58">
        <f>IF($B52&lt;&gt;"M","MorW",IF($B52="M",INT(IF(P52=0,"00",IF(INT(100*P52*VLOOKUP($A52,MAF!$A$4:$J$18,7))/100&lt;1.5,"000",47.8338*(INT(100*P52*VLOOKUP($A52,MAF!$A$4:$J$18,7))/100-1.5)^1.05)))))</f>
        <v>0</v>
      </c>
      <c r="R52" s="16"/>
      <c r="S52" s="58">
        <f>IF($B52&lt;&gt;"M","MorW",IF($B52="M",INT(IF(R52=0,"00",IF(INT(100*R52*VLOOKUP($A52,MAF!$A$4:$J$18,8))/100&lt;1.5,"000",47.8338*(INT(100*R52*VLOOKUP($A52,MAF!$A$4:$J$18,8))/100-1.5)^1.05)))))</f>
        <v>0</v>
      </c>
      <c r="T52" s="16"/>
      <c r="U52" s="58">
        <f>IF($B52&lt;&gt;"M","MorW",IF($B52="M",INT(IF(T52=0,"00",IF(INT(100*T52*VLOOKUP($A52,MAF!$A$4:$J$18,9))/100&lt;1.5,"000",47.8338*(INT(100*T52*VLOOKUP($A52,MAF!$A$4:$J$18,9))/100-1.5)^1.05)))))</f>
        <v>0</v>
      </c>
      <c r="V52" s="16"/>
      <c r="W52" s="58">
        <f>IF($B52&lt;&gt;"M","MorW",IF($B52="M",INT(IF(V52=0,"00",IF(INT(100*V52*VLOOKUP($A52,MAF!$A$4:$J$18,10))/100&lt;1.5,"000",47.8338*(INT(100*V52*VLOOKUP($A52,MAF!$A$4:$J$18,10))/100-1.5)^1.05)))))</f>
        <v>0</v>
      </c>
      <c r="X52" s="16"/>
      <c r="Y52" s="58">
        <f>IF($B52&lt;&gt;"M","MorW",IF($B52="M",INT(IF(X52=0,"00",IF(INT(100*X52*VLOOKUP($A52,MAF!$A$4:$K$18,11))/100&lt;1.5,"000",47.8338*(INT(100*X52*VLOOKUP($A52,MAF!$A$4:$K$18,11))/100-1.5)^1.05)))))</f>
        <v>0</v>
      </c>
    </row>
    <row r="53" spans="2:25" ht="12">
      <c r="B53" s="23" t="s">
        <v>22</v>
      </c>
      <c r="E53" s="57">
        <f t="shared" si="0"/>
        <v>0</v>
      </c>
      <c r="F53" s="16"/>
      <c r="G53" s="58">
        <f>IF($B53&lt;&gt;"M","MorW",IF($B53="M",INT(IF(F53=0,"00",IF(INT(100*F53*VLOOKUP($A53,MAF!$A$4:$J$18,2))/100&lt;1.5,"000",47.8338*(INT(100*F53*VLOOKUP($A53,MAF!$A$4:$J$18,2))/100-1.5)^1.05)))))</f>
        <v>0</v>
      </c>
      <c r="H53" s="16"/>
      <c r="I53" s="58">
        <f>IF($B53&lt;&gt;"M","MorW",IF($B53="M",INT(IF(H53=0,"00",IF(INT(100*H53*VLOOKUP($A53,MAF!$A$4:$J$18,3))/100&lt;1.5,"000",47.8338*(INT(100*H53*VLOOKUP($A53,MAF!$A$4:$J$18,3))/100-1.5)^1.05)))))</f>
        <v>0</v>
      </c>
      <c r="J53" s="16"/>
      <c r="K53" s="58">
        <f>IF($B53&lt;&gt;"M","MorW",IF($B53="M",INT(IF(J53=0,"00",IF(INT(100*J53*VLOOKUP($A53,MAF!$A$4:$J$18,4))/100&lt;1.5,"000",47.8338*(INT(100*J53*VLOOKUP($A53,MAF!$A$4:$J$18,4))/100-1.5)^1.05)))))</f>
        <v>0</v>
      </c>
      <c r="L53" s="16"/>
      <c r="M53" s="58">
        <f>IF($B53&lt;&gt;"M","MorW",IF($B53="M",INT(IF(L53=0,"00",IF(INT(100*L53*VLOOKUP($A53,MAF!$A$4:$J$18,5))/100&lt;1.5,"000",47.8338*(INT(100*L53*VLOOKUP($A53,MAF!$A$4:$J$18,5))/100-1.5)^1.05)))))</f>
        <v>0</v>
      </c>
      <c r="N53" s="16"/>
      <c r="O53" s="58">
        <f>IF($B53&lt;&gt;"M","MorW",IF($B53="M",INT(IF(N53=0,"00",IF(INT(100*N53*VLOOKUP($A53,MAF!$A$4:$J$18,6))/100&lt;1.5,"000",47.8338*(INT(100*N53*VLOOKUP($A53,MAF!$A$4:$J$18,6))/100-1.5)^1.05)))))</f>
        <v>0</v>
      </c>
      <c r="P53" s="16"/>
      <c r="Q53" s="58">
        <f>IF($B53&lt;&gt;"M","MorW",IF($B53="M",INT(IF(P53=0,"00",IF(INT(100*P53*VLOOKUP($A53,MAF!$A$4:$J$18,7))/100&lt;1.5,"000",47.8338*(INT(100*P53*VLOOKUP($A53,MAF!$A$4:$J$18,7))/100-1.5)^1.05)))))</f>
        <v>0</v>
      </c>
      <c r="R53" s="16"/>
      <c r="S53" s="58">
        <f>IF($B53&lt;&gt;"M","MorW",IF($B53="M",INT(IF(R53=0,"00",IF(INT(100*R53*VLOOKUP($A53,MAF!$A$4:$J$18,8))/100&lt;1.5,"000",47.8338*(INT(100*R53*VLOOKUP($A53,MAF!$A$4:$J$18,8))/100-1.5)^1.05)))))</f>
        <v>0</v>
      </c>
      <c r="T53" s="16"/>
      <c r="U53" s="58">
        <f>IF($B53&lt;&gt;"M","MorW",IF($B53="M",INT(IF(T53=0,"00",IF(INT(100*T53*VLOOKUP($A53,MAF!$A$4:$J$18,9))/100&lt;1.5,"000",47.8338*(INT(100*T53*VLOOKUP($A53,MAF!$A$4:$J$18,9))/100-1.5)^1.05)))))</f>
        <v>0</v>
      </c>
      <c r="V53" s="16"/>
      <c r="W53" s="58">
        <f>IF($B53&lt;&gt;"M","MorW",IF($B53="M",INT(IF(V53=0,"00",IF(INT(100*V53*VLOOKUP($A53,MAF!$A$4:$J$18,10))/100&lt;1.5,"000",47.8338*(INT(100*V53*VLOOKUP($A53,MAF!$A$4:$J$18,10))/100-1.5)^1.05)))))</f>
        <v>0</v>
      </c>
      <c r="X53" s="16"/>
      <c r="Y53" s="58">
        <f>IF($B53&lt;&gt;"M","MorW",IF($B53="M",INT(IF(X53=0,"00",IF(INT(100*X53*VLOOKUP($A53,MAF!$A$4:$K$18,11))/100&lt;1.5,"000",47.8338*(INT(100*X53*VLOOKUP($A53,MAF!$A$4:$K$18,11))/100-1.5)^1.05)))))</f>
        <v>0</v>
      </c>
    </row>
    <row r="54" spans="2:25" ht="12">
      <c r="B54" s="23" t="s">
        <v>22</v>
      </c>
      <c r="E54" s="57">
        <f t="shared" si="0"/>
        <v>0</v>
      </c>
      <c r="F54" s="16"/>
      <c r="G54" s="58">
        <f>IF($B54&lt;&gt;"M","MorW",IF($B54="M",INT(IF(F54=0,"00",IF(INT(100*F54*VLOOKUP($A54,MAF!$A$4:$J$18,2))/100&lt;1.5,"000",47.8338*(INT(100*F54*VLOOKUP($A54,MAF!$A$4:$J$18,2))/100-1.5)^1.05)))))</f>
        <v>0</v>
      </c>
      <c r="H54" s="16"/>
      <c r="I54" s="58">
        <f>IF($B54&lt;&gt;"M","MorW",IF($B54="M",INT(IF(H54=0,"00",IF(INT(100*H54*VLOOKUP($A54,MAF!$A$4:$J$18,3))/100&lt;1.5,"000",47.8338*(INT(100*H54*VLOOKUP($A54,MAF!$A$4:$J$18,3))/100-1.5)^1.05)))))</f>
        <v>0</v>
      </c>
      <c r="J54" s="16"/>
      <c r="K54" s="58">
        <f>IF($B54&lt;&gt;"M","MorW",IF($B54="M",INT(IF(J54=0,"00",IF(INT(100*J54*VLOOKUP($A54,MAF!$A$4:$J$18,4))/100&lt;1.5,"000",47.8338*(INT(100*J54*VLOOKUP($A54,MAF!$A$4:$J$18,4))/100-1.5)^1.05)))))</f>
        <v>0</v>
      </c>
      <c r="L54" s="16"/>
      <c r="M54" s="58">
        <f>IF($B54&lt;&gt;"M","MorW",IF($B54="M",INT(IF(L54=0,"00",IF(INT(100*L54*VLOOKUP($A54,MAF!$A$4:$J$18,5))/100&lt;1.5,"000",47.8338*(INT(100*L54*VLOOKUP($A54,MAF!$A$4:$J$18,5))/100-1.5)^1.05)))))</f>
        <v>0</v>
      </c>
      <c r="N54" s="16"/>
      <c r="O54" s="58">
        <f>IF($B54&lt;&gt;"M","MorW",IF($B54="M",INT(IF(N54=0,"00",IF(INT(100*N54*VLOOKUP($A54,MAF!$A$4:$J$18,6))/100&lt;1.5,"000",47.8338*(INT(100*N54*VLOOKUP($A54,MAF!$A$4:$J$18,6))/100-1.5)^1.05)))))</f>
        <v>0</v>
      </c>
      <c r="P54" s="16"/>
      <c r="Q54" s="58">
        <f>IF($B54&lt;&gt;"M","MorW",IF($B54="M",INT(IF(P54=0,"00",IF(INT(100*P54*VLOOKUP($A54,MAF!$A$4:$J$18,7))/100&lt;1.5,"000",47.8338*(INT(100*P54*VLOOKUP($A54,MAF!$A$4:$J$18,7))/100-1.5)^1.05)))))</f>
        <v>0</v>
      </c>
      <c r="R54" s="16"/>
      <c r="S54" s="58">
        <f>IF($B54&lt;&gt;"M","MorW",IF($B54="M",INT(IF(R54=0,"00",IF(INT(100*R54*VLOOKUP($A54,MAF!$A$4:$J$18,8))/100&lt;1.5,"000",47.8338*(INT(100*R54*VLOOKUP($A54,MAF!$A$4:$J$18,8))/100-1.5)^1.05)))))</f>
        <v>0</v>
      </c>
      <c r="T54" s="16"/>
      <c r="U54" s="58">
        <f>IF($B54&lt;&gt;"M","MorW",IF($B54="M",INT(IF(T54=0,"00",IF(INT(100*T54*VLOOKUP($A54,MAF!$A$4:$J$18,9))/100&lt;1.5,"000",47.8338*(INT(100*T54*VLOOKUP($A54,MAF!$A$4:$J$18,9))/100-1.5)^1.05)))))</f>
        <v>0</v>
      </c>
      <c r="V54" s="16"/>
      <c r="W54" s="58">
        <f>IF($B54&lt;&gt;"M","MorW",IF($B54="M",INT(IF(V54=0,"00",IF(INT(100*V54*VLOOKUP($A54,MAF!$A$4:$J$18,10))/100&lt;1.5,"000",47.8338*(INT(100*V54*VLOOKUP($A54,MAF!$A$4:$J$18,10))/100-1.5)^1.05)))))</f>
        <v>0</v>
      </c>
      <c r="X54" s="16"/>
      <c r="Y54" s="58">
        <f>IF($B54&lt;&gt;"M","MorW",IF($B54="M",INT(IF(X54=0,"00",IF(INT(100*X54*VLOOKUP($A54,MAF!$A$4:$K$18,11))/100&lt;1.5,"000",47.8338*(INT(100*X54*VLOOKUP($A54,MAF!$A$4:$K$18,11))/100-1.5)^1.05)))))</f>
        <v>0</v>
      </c>
    </row>
    <row r="55" spans="2:25" ht="12">
      <c r="B55" s="23" t="s">
        <v>22</v>
      </c>
      <c r="E55" s="57">
        <f t="shared" si="0"/>
        <v>0</v>
      </c>
      <c r="F55" s="16"/>
      <c r="G55" s="58">
        <f>IF($B55&lt;&gt;"M","MorW",IF($B55="M",INT(IF(F55=0,"00",IF(INT(100*F55*VLOOKUP($A55,MAF!$A$4:$J$18,2))/100&lt;1.5,"000",47.8338*(INT(100*F55*VLOOKUP($A55,MAF!$A$4:$J$18,2))/100-1.5)^1.05)))))</f>
        <v>0</v>
      </c>
      <c r="H55" s="16"/>
      <c r="I55" s="58">
        <f>IF($B55&lt;&gt;"M","MorW",IF($B55="M",INT(IF(H55=0,"00",IF(INT(100*H55*VLOOKUP($A55,MAF!$A$4:$J$18,3))/100&lt;1.5,"000",47.8338*(INT(100*H55*VLOOKUP($A55,MAF!$A$4:$J$18,3))/100-1.5)^1.05)))))</f>
        <v>0</v>
      </c>
      <c r="J55" s="16"/>
      <c r="K55" s="58">
        <f>IF($B55&lt;&gt;"M","MorW",IF($B55="M",INT(IF(J55=0,"00",IF(INT(100*J55*VLOOKUP($A55,MAF!$A$4:$J$18,4))/100&lt;1.5,"000",47.8338*(INT(100*J55*VLOOKUP($A55,MAF!$A$4:$J$18,4))/100-1.5)^1.05)))))</f>
        <v>0</v>
      </c>
      <c r="L55" s="16"/>
      <c r="M55" s="58">
        <f>IF($B55&lt;&gt;"M","MorW",IF($B55="M",INT(IF(L55=0,"00",IF(INT(100*L55*VLOOKUP($A55,MAF!$A$4:$J$18,5))/100&lt;1.5,"000",47.8338*(INT(100*L55*VLOOKUP($A55,MAF!$A$4:$J$18,5))/100-1.5)^1.05)))))</f>
        <v>0</v>
      </c>
      <c r="N55" s="16"/>
      <c r="O55" s="58">
        <f>IF($B55&lt;&gt;"M","MorW",IF($B55="M",INT(IF(N55=0,"00",IF(INT(100*N55*VLOOKUP($A55,MAF!$A$4:$J$18,6))/100&lt;1.5,"000",47.8338*(INT(100*N55*VLOOKUP($A55,MAF!$A$4:$J$18,6))/100-1.5)^1.05)))))</f>
        <v>0</v>
      </c>
      <c r="P55" s="16"/>
      <c r="Q55" s="58">
        <f>IF($B55&lt;&gt;"M","MorW",IF($B55="M",INT(IF(P55=0,"00",IF(INT(100*P55*VLOOKUP($A55,MAF!$A$4:$J$18,7))/100&lt;1.5,"000",47.8338*(INT(100*P55*VLOOKUP($A55,MAF!$A$4:$J$18,7))/100-1.5)^1.05)))))</f>
        <v>0</v>
      </c>
      <c r="R55" s="16"/>
      <c r="S55" s="58">
        <f>IF($B55&lt;&gt;"M","MorW",IF($B55="M",INT(IF(R55=0,"00",IF(INT(100*R55*VLOOKUP($A55,MAF!$A$4:$J$18,8))/100&lt;1.5,"000",47.8338*(INT(100*R55*VLOOKUP($A55,MAF!$A$4:$J$18,8))/100-1.5)^1.05)))))</f>
        <v>0</v>
      </c>
      <c r="T55" s="16"/>
      <c r="U55" s="58">
        <f>IF($B55&lt;&gt;"M","MorW",IF($B55="M",INT(IF(T55=0,"00",IF(INT(100*T55*VLOOKUP($A55,MAF!$A$4:$J$18,9))/100&lt;1.5,"000",47.8338*(INT(100*T55*VLOOKUP($A55,MAF!$A$4:$J$18,9))/100-1.5)^1.05)))))</f>
        <v>0</v>
      </c>
      <c r="V55" s="16"/>
      <c r="W55" s="58">
        <f>IF($B55&lt;&gt;"M","MorW",IF($B55="M",INT(IF(V55=0,"00",IF(INT(100*V55*VLOOKUP($A55,MAF!$A$4:$J$18,10))/100&lt;1.5,"000",47.8338*(INT(100*V55*VLOOKUP($A55,MAF!$A$4:$J$18,10))/100-1.5)^1.05)))))</f>
        <v>0</v>
      </c>
      <c r="X55" s="16"/>
      <c r="Y55" s="58">
        <f>IF($B55&lt;&gt;"M","MorW",IF($B55="M",INT(IF(X55=0,"00",IF(INT(100*X55*VLOOKUP($A55,MAF!$A$4:$K$18,11))/100&lt;1.5,"000",47.8338*(INT(100*X55*VLOOKUP($A55,MAF!$A$4:$K$18,11))/100-1.5)^1.05)))))</f>
        <v>0</v>
      </c>
    </row>
    <row r="56" spans="2:25" ht="12">
      <c r="B56" s="23" t="s">
        <v>22</v>
      </c>
      <c r="E56" s="57">
        <f t="shared" si="0"/>
        <v>0</v>
      </c>
      <c r="F56" s="16"/>
      <c r="G56" s="58">
        <f>IF($B56&lt;&gt;"M","MorW",IF($B56="M",INT(IF(F56=0,"00",IF(INT(100*F56*VLOOKUP($A56,MAF!$A$4:$J$18,2))/100&lt;1.5,"000",47.8338*(INT(100*F56*VLOOKUP($A56,MAF!$A$4:$J$18,2))/100-1.5)^1.05)))))</f>
        <v>0</v>
      </c>
      <c r="H56" s="16"/>
      <c r="I56" s="58">
        <f>IF($B56&lt;&gt;"M","MorW",IF($B56="M",INT(IF(H56=0,"00",IF(INT(100*H56*VLOOKUP($A56,MAF!$A$4:$J$18,3))/100&lt;1.5,"000",47.8338*(INT(100*H56*VLOOKUP($A56,MAF!$A$4:$J$18,3))/100-1.5)^1.05)))))</f>
        <v>0</v>
      </c>
      <c r="J56" s="16"/>
      <c r="K56" s="58">
        <f>IF($B56&lt;&gt;"M","MorW",IF($B56="M",INT(IF(J56=0,"00",IF(INT(100*J56*VLOOKUP($A56,MAF!$A$4:$J$18,4))/100&lt;1.5,"000",47.8338*(INT(100*J56*VLOOKUP($A56,MAF!$A$4:$J$18,4))/100-1.5)^1.05)))))</f>
        <v>0</v>
      </c>
      <c r="L56" s="16"/>
      <c r="M56" s="58">
        <f>IF($B56&lt;&gt;"M","MorW",IF($B56="M",INT(IF(L56=0,"00",IF(INT(100*L56*VLOOKUP($A56,MAF!$A$4:$J$18,5))/100&lt;1.5,"000",47.8338*(INT(100*L56*VLOOKUP($A56,MAF!$A$4:$J$18,5))/100-1.5)^1.05)))))</f>
        <v>0</v>
      </c>
      <c r="N56" s="16"/>
      <c r="O56" s="58">
        <f>IF($B56&lt;&gt;"M","MorW",IF($B56="M",INT(IF(N56=0,"00",IF(INT(100*N56*VLOOKUP($A56,MAF!$A$4:$J$18,6))/100&lt;1.5,"000",47.8338*(INT(100*N56*VLOOKUP($A56,MAF!$A$4:$J$18,6))/100-1.5)^1.05)))))</f>
        <v>0</v>
      </c>
      <c r="P56" s="16"/>
      <c r="Q56" s="58">
        <f>IF($B56&lt;&gt;"M","MorW",IF($B56="M",INT(IF(P56=0,"00",IF(INT(100*P56*VLOOKUP($A56,MAF!$A$4:$J$18,7))/100&lt;1.5,"000",47.8338*(INT(100*P56*VLOOKUP($A56,MAF!$A$4:$J$18,7))/100-1.5)^1.05)))))</f>
        <v>0</v>
      </c>
      <c r="R56" s="16"/>
      <c r="S56" s="58">
        <f>IF($B56&lt;&gt;"M","MorW",IF($B56="M",INT(IF(R56=0,"00",IF(INT(100*R56*VLOOKUP($A56,MAF!$A$4:$J$18,8))/100&lt;1.5,"000",47.8338*(INT(100*R56*VLOOKUP($A56,MAF!$A$4:$J$18,8))/100-1.5)^1.05)))))</f>
        <v>0</v>
      </c>
      <c r="T56" s="16"/>
      <c r="U56" s="58">
        <f>IF($B56&lt;&gt;"M","MorW",IF($B56="M",INT(IF(T56=0,"00",IF(INT(100*T56*VLOOKUP($A56,MAF!$A$4:$J$18,9))/100&lt;1.5,"000",47.8338*(INT(100*T56*VLOOKUP($A56,MAF!$A$4:$J$18,9))/100-1.5)^1.05)))))</f>
        <v>0</v>
      </c>
      <c r="V56" s="16"/>
      <c r="W56" s="58">
        <f>IF($B56&lt;&gt;"M","MorW",IF($B56="M",INT(IF(V56=0,"00",IF(INT(100*V56*VLOOKUP($A56,MAF!$A$4:$J$18,10))/100&lt;1.5,"000",47.8338*(INT(100*V56*VLOOKUP($A56,MAF!$A$4:$J$18,10))/100-1.5)^1.05)))))</f>
        <v>0</v>
      </c>
      <c r="X56" s="16"/>
      <c r="Y56" s="58">
        <f>IF($B56&lt;&gt;"M","MorW",IF($B56="M",INT(IF(X56=0,"00",IF(INT(100*X56*VLOOKUP($A56,MAF!$A$4:$K$18,11))/100&lt;1.5,"000",47.8338*(INT(100*X56*VLOOKUP($A56,MAF!$A$4:$K$18,11))/100-1.5)^1.05)))))</f>
        <v>0</v>
      </c>
    </row>
    <row r="57" spans="2:25" ht="12">
      <c r="B57" s="23" t="s">
        <v>22</v>
      </c>
      <c r="E57" s="57">
        <f t="shared" si="0"/>
        <v>0</v>
      </c>
      <c r="F57" s="16"/>
      <c r="G57" s="58">
        <f>IF($B57&lt;&gt;"M","MorW",IF($B57="M",INT(IF(F57=0,"00",IF(INT(100*F57*VLOOKUP($A57,MAF!$A$4:$J$18,2))/100&lt;1.5,"000",47.8338*(INT(100*F57*VLOOKUP($A57,MAF!$A$4:$J$18,2))/100-1.5)^1.05)))))</f>
        <v>0</v>
      </c>
      <c r="H57" s="16"/>
      <c r="I57" s="58">
        <f>IF($B57&lt;&gt;"M","MorW",IF($B57="M",INT(IF(H57=0,"00",IF(INT(100*H57*VLOOKUP($A57,MAF!$A$4:$J$18,3))/100&lt;1.5,"000",47.8338*(INT(100*H57*VLOOKUP($A57,MAF!$A$4:$J$18,3))/100-1.5)^1.05)))))</f>
        <v>0</v>
      </c>
      <c r="J57" s="16"/>
      <c r="K57" s="58">
        <f>IF($B57&lt;&gt;"M","MorW",IF($B57="M",INT(IF(J57=0,"00",IF(INT(100*J57*VLOOKUP($A57,MAF!$A$4:$J$18,4))/100&lt;1.5,"000",47.8338*(INT(100*J57*VLOOKUP($A57,MAF!$A$4:$J$18,4))/100-1.5)^1.05)))))</f>
        <v>0</v>
      </c>
      <c r="L57" s="16"/>
      <c r="M57" s="58">
        <f>IF($B57&lt;&gt;"M","MorW",IF($B57="M",INT(IF(L57=0,"00",IF(INT(100*L57*VLOOKUP($A57,MAF!$A$4:$J$18,5))/100&lt;1.5,"000",47.8338*(INT(100*L57*VLOOKUP($A57,MAF!$A$4:$J$18,5))/100-1.5)^1.05)))))</f>
        <v>0</v>
      </c>
      <c r="N57" s="16"/>
      <c r="O57" s="58">
        <f>IF($B57&lt;&gt;"M","MorW",IF($B57="M",INT(IF(N57=0,"00",IF(INT(100*N57*VLOOKUP($A57,MAF!$A$4:$J$18,6))/100&lt;1.5,"000",47.8338*(INT(100*N57*VLOOKUP($A57,MAF!$A$4:$J$18,6))/100-1.5)^1.05)))))</f>
        <v>0</v>
      </c>
      <c r="P57" s="16"/>
      <c r="Q57" s="58">
        <f>IF($B57&lt;&gt;"M","MorW",IF($B57="M",INT(IF(P57=0,"00",IF(INT(100*P57*VLOOKUP($A57,MAF!$A$4:$J$18,7))/100&lt;1.5,"000",47.8338*(INT(100*P57*VLOOKUP($A57,MAF!$A$4:$J$18,7))/100-1.5)^1.05)))))</f>
        <v>0</v>
      </c>
      <c r="R57" s="16"/>
      <c r="S57" s="58">
        <f>IF($B57&lt;&gt;"M","MorW",IF($B57="M",INT(IF(R57=0,"00",IF(INT(100*R57*VLOOKUP($A57,MAF!$A$4:$J$18,8))/100&lt;1.5,"000",47.8338*(INT(100*R57*VLOOKUP($A57,MAF!$A$4:$J$18,8))/100-1.5)^1.05)))))</f>
        <v>0</v>
      </c>
      <c r="T57" s="16"/>
      <c r="U57" s="58">
        <f>IF($B57&lt;&gt;"M","MorW",IF($B57="M",INT(IF(T57=0,"00",IF(INT(100*T57*VLOOKUP($A57,MAF!$A$4:$J$18,9))/100&lt;1.5,"000",47.8338*(INT(100*T57*VLOOKUP($A57,MAF!$A$4:$J$18,9))/100-1.5)^1.05)))))</f>
        <v>0</v>
      </c>
      <c r="V57" s="16"/>
      <c r="W57" s="58">
        <f>IF($B57&lt;&gt;"M","MorW",IF($B57="M",INT(IF(V57=0,"00",IF(INT(100*V57*VLOOKUP($A57,MAF!$A$4:$J$18,10))/100&lt;1.5,"000",47.8338*(INT(100*V57*VLOOKUP($A57,MAF!$A$4:$J$18,10))/100-1.5)^1.05)))))</f>
        <v>0</v>
      </c>
      <c r="X57" s="16"/>
      <c r="Y57" s="58">
        <f>IF($B57&lt;&gt;"M","MorW",IF($B57="M",INT(IF(X57=0,"00",IF(INT(100*X57*VLOOKUP($A57,MAF!$A$4:$K$18,11))/100&lt;1.5,"000",47.8338*(INT(100*X57*VLOOKUP($A57,MAF!$A$4:$K$18,11))/100-1.5)^1.05)))))</f>
        <v>0</v>
      </c>
    </row>
    <row r="58" spans="2:25" ht="12">
      <c r="B58" s="23" t="s">
        <v>22</v>
      </c>
      <c r="E58" s="57">
        <f t="shared" si="0"/>
        <v>0</v>
      </c>
      <c r="F58" s="16"/>
      <c r="G58" s="58">
        <f>IF($B58&lt;&gt;"M","MorW",IF($B58="M",INT(IF(F58=0,"00",IF(INT(100*F58*VLOOKUP($A58,MAF!$A$4:$J$18,2))/100&lt;1.5,"000",47.8338*(INT(100*F58*VLOOKUP($A58,MAF!$A$4:$J$18,2))/100-1.5)^1.05)))))</f>
        <v>0</v>
      </c>
      <c r="H58" s="16"/>
      <c r="I58" s="58">
        <f>IF($B58&lt;&gt;"M","MorW",IF($B58="M",INT(IF(H58=0,"00",IF(INT(100*H58*VLOOKUP($A58,MAF!$A$4:$J$18,3))/100&lt;1.5,"000",47.8338*(INT(100*H58*VLOOKUP($A58,MAF!$A$4:$J$18,3))/100-1.5)^1.05)))))</f>
        <v>0</v>
      </c>
      <c r="J58" s="16"/>
      <c r="K58" s="58">
        <f>IF($B58&lt;&gt;"M","MorW",IF($B58="M",INT(IF(J58=0,"00",IF(INT(100*J58*VLOOKUP($A58,MAF!$A$4:$J$18,4))/100&lt;1.5,"000",47.8338*(INT(100*J58*VLOOKUP($A58,MAF!$A$4:$J$18,4))/100-1.5)^1.05)))))</f>
        <v>0</v>
      </c>
      <c r="L58" s="16"/>
      <c r="M58" s="58">
        <f>IF($B58&lt;&gt;"M","MorW",IF($B58="M",INT(IF(L58=0,"00",IF(INT(100*L58*VLOOKUP($A58,MAF!$A$4:$J$18,5))/100&lt;1.5,"000",47.8338*(INT(100*L58*VLOOKUP($A58,MAF!$A$4:$J$18,5))/100-1.5)^1.05)))))</f>
        <v>0</v>
      </c>
      <c r="N58" s="16"/>
      <c r="O58" s="58">
        <f>IF($B58&lt;&gt;"M","MorW",IF($B58="M",INT(IF(N58=0,"00",IF(INT(100*N58*VLOOKUP($A58,MAF!$A$4:$J$18,6))/100&lt;1.5,"000",47.8338*(INT(100*N58*VLOOKUP($A58,MAF!$A$4:$J$18,6))/100-1.5)^1.05)))))</f>
        <v>0</v>
      </c>
      <c r="P58" s="16"/>
      <c r="Q58" s="58">
        <f>IF($B58&lt;&gt;"M","MorW",IF($B58="M",INT(IF(P58=0,"00",IF(INT(100*P58*VLOOKUP($A58,MAF!$A$4:$J$18,7))/100&lt;1.5,"000",47.8338*(INT(100*P58*VLOOKUP($A58,MAF!$A$4:$J$18,7))/100-1.5)^1.05)))))</f>
        <v>0</v>
      </c>
      <c r="R58" s="16"/>
      <c r="S58" s="58">
        <f>IF($B58&lt;&gt;"M","MorW",IF($B58="M",INT(IF(R58=0,"00",IF(INT(100*R58*VLOOKUP($A58,MAF!$A$4:$J$18,8))/100&lt;1.5,"000",47.8338*(INT(100*R58*VLOOKUP($A58,MAF!$A$4:$J$18,8))/100-1.5)^1.05)))))</f>
        <v>0</v>
      </c>
      <c r="T58" s="16"/>
      <c r="U58" s="58">
        <f>IF($B58&lt;&gt;"M","MorW",IF($B58="M",INT(IF(T58=0,"00",IF(INT(100*T58*VLOOKUP($A58,MAF!$A$4:$J$18,9))/100&lt;1.5,"000",47.8338*(INT(100*T58*VLOOKUP($A58,MAF!$A$4:$J$18,9))/100-1.5)^1.05)))))</f>
        <v>0</v>
      </c>
      <c r="V58" s="16"/>
      <c r="W58" s="58">
        <f>IF($B58&lt;&gt;"M","MorW",IF($B58="M",INT(IF(V58=0,"00",IF(INT(100*V58*VLOOKUP($A58,MAF!$A$4:$J$18,10))/100&lt;1.5,"000",47.8338*(INT(100*V58*VLOOKUP($A58,MAF!$A$4:$J$18,10))/100-1.5)^1.05)))))</f>
        <v>0</v>
      </c>
      <c r="X58" s="16"/>
      <c r="Y58" s="58">
        <f>IF($B58&lt;&gt;"M","MorW",IF($B58="M",INT(IF(X58=0,"00",IF(INT(100*X58*VLOOKUP($A58,MAF!$A$4:$K$18,11))/100&lt;1.5,"000",47.8338*(INT(100*X58*VLOOKUP($A58,MAF!$A$4:$K$18,11))/100-1.5)^1.05)))))</f>
        <v>0</v>
      </c>
    </row>
    <row r="59" spans="2:25" ht="12">
      <c r="B59" s="23" t="s">
        <v>22</v>
      </c>
      <c r="E59" s="57">
        <f t="shared" si="0"/>
        <v>0</v>
      </c>
      <c r="F59" s="16"/>
      <c r="G59" s="58">
        <f>IF($B59&lt;&gt;"M","MorW",IF($B59="M",INT(IF(F59=0,"00",IF(INT(100*F59*VLOOKUP($A59,MAF!$A$4:$J$18,2))/100&lt;1.5,"000",47.8338*(INT(100*F59*VLOOKUP($A59,MAF!$A$4:$J$18,2))/100-1.5)^1.05)))))</f>
        <v>0</v>
      </c>
      <c r="H59" s="16"/>
      <c r="I59" s="58">
        <f>IF($B59&lt;&gt;"M","MorW",IF($B59="M",INT(IF(H59=0,"00",IF(INT(100*H59*VLOOKUP($A59,MAF!$A$4:$J$18,3))/100&lt;1.5,"000",47.8338*(INT(100*H59*VLOOKUP($A59,MAF!$A$4:$J$18,3))/100-1.5)^1.05)))))</f>
        <v>0</v>
      </c>
      <c r="J59" s="16"/>
      <c r="K59" s="58">
        <f>IF($B59&lt;&gt;"M","MorW",IF($B59="M",INT(IF(J59=0,"00",IF(INT(100*J59*VLOOKUP($A59,MAF!$A$4:$J$18,4))/100&lt;1.5,"000",47.8338*(INT(100*J59*VLOOKUP($A59,MAF!$A$4:$J$18,4))/100-1.5)^1.05)))))</f>
        <v>0</v>
      </c>
      <c r="L59" s="16"/>
      <c r="M59" s="58">
        <f>IF($B59&lt;&gt;"M","MorW",IF($B59="M",INT(IF(L59=0,"00",IF(INT(100*L59*VLOOKUP($A59,MAF!$A$4:$J$18,5))/100&lt;1.5,"000",47.8338*(INT(100*L59*VLOOKUP($A59,MAF!$A$4:$J$18,5))/100-1.5)^1.05)))))</f>
        <v>0</v>
      </c>
      <c r="N59" s="16"/>
      <c r="O59" s="58">
        <f>IF($B59&lt;&gt;"M","MorW",IF($B59="M",INT(IF(N59=0,"00",IF(INT(100*N59*VLOOKUP($A59,MAF!$A$4:$J$18,6))/100&lt;1.5,"000",47.8338*(INT(100*N59*VLOOKUP($A59,MAF!$A$4:$J$18,6))/100-1.5)^1.05)))))</f>
        <v>0</v>
      </c>
      <c r="P59" s="16"/>
      <c r="Q59" s="58">
        <f>IF($B59&lt;&gt;"M","MorW",IF($B59="M",INT(IF(P59=0,"00",IF(INT(100*P59*VLOOKUP($A59,MAF!$A$4:$J$18,7))/100&lt;1.5,"000",47.8338*(INT(100*P59*VLOOKUP($A59,MAF!$A$4:$J$18,7))/100-1.5)^1.05)))))</f>
        <v>0</v>
      </c>
      <c r="R59" s="16"/>
      <c r="S59" s="58">
        <f>IF($B59&lt;&gt;"M","MorW",IF($B59="M",INT(IF(R59=0,"00",IF(INT(100*R59*VLOOKUP($A59,MAF!$A$4:$J$18,8))/100&lt;1.5,"000",47.8338*(INT(100*R59*VLOOKUP($A59,MAF!$A$4:$J$18,8))/100-1.5)^1.05)))))</f>
        <v>0</v>
      </c>
      <c r="T59" s="16"/>
      <c r="U59" s="58">
        <f>IF($B59&lt;&gt;"M","MorW",IF($B59="M",INT(IF(T59=0,"00",IF(INT(100*T59*VLOOKUP($A59,MAF!$A$4:$J$18,9))/100&lt;1.5,"000",47.8338*(INT(100*T59*VLOOKUP($A59,MAF!$A$4:$J$18,9))/100-1.5)^1.05)))))</f>
        <v>0</v>
      </c>
      <c r="V59" s="16"/>
      <c r="W59" s="58">
        <f>IF($B59&lt;&gt;"M","MorW",IF($B59="M",INT(IF(V59=0,"00",IF(INT(100*V59*VLOOKUP($A59,MAF!$A$4:$J$18,10))/100&lt;1.5,"000",47.8338*(INT(100*V59*VLOOKUP($A59,MAF!$A$4:$J$18,10))/100-1.5)^1.05)))))</f>
        <v>0</v>
      </c>
      <c r="X59" s="16"/>
      <c r="Y59" s="58">
        <f>IF($B59&lt;&gt;"M","MorW",IF($B59="M",INT(IF(X59=0,"00",IF(INT(100*X59*VLOOKUP($A59,MAF!$A$4:$K$18,11))/100&lt;1.5,"000",47.8338*(INT(100*X59*VLOOKUP($A59,MAF!$A$4:$K$18,11))/100-1.5)^1.05)))))</f>
        <v>0</v>
      </c>
    </row>
    <row r="60" spans="2:25" ht="12">
      <c r="B60" s="23" t="s">
        <v>22</v>
      </c>
      <c r="E60" s="57">
        <f t="shared" si="0"/>
        <v>0</v>
      </c>
      <c r="F60" s="16"/>
      <c r="G60" s="58">
        <f>IF($B60&lt;&gt;"M","MorW",IF($B60="M",INT(IF(F60=0,"00",IF(INT(100*F60*VLOOKUP($A60,MAF!$A$4:$J$18,2))/100&lt;1.5,"000",47.8338*(INT(100*F60*VLOOKUP($A60,MAF!$A$4:$J$18,2))/100-1.5)^1.05)))))</f>
        <v>0</v>
      </c>
      <c r="H60" s="16"/>
      <c r="I60" s="58">
        <f>IF($B60&lt;&gt;"M","MorW",IF($B60="M",INT(IF(H60=0,"00",IF(INT(100*H60*VLOOKUP($A60,MAF!$A$4:$J$18,3))/100&lt;1.5,"000",47.8338*(INT(100*H60*VLOOKUP($A60,MAF!$A$4:$J$18,3))/100-1.5)^1.05)))))</f>
        <v>0</v>
      </c>
      <c r="J60" s="16"/>
      <c r="K60" s="58">
        <f>IF($B60&lt;&gt;"M","MorW",IF($B60="M",INT(IF(J60=0,"00",IF(INT(100*J60*VLOOKUP($A60,MAF!$A$4:$J$18,4))/100&lt;1.5,"000",47.8338*(INT(100*J60*VLOOKUP($A60,MAF!$A$4:$J$18,4))/100-1.5)^1.05)))))</f>
        <v>0</v>
      </c>
      <c r="L60" s="16"/>
      <c r="M60" s="58">
        <f>IF($B60&lt;&gt;"M","MorW",IF($B60="M",INT(IF(L60=0,"00",IF(INT(100*L60*VLOOKUP($A60,MAF!$A$4:$J$18,5))/100&lt;1.5,"000",47.8338*(INT(100*L60*VLOOKUP($A60,MAF!$A$4:$J$18,5))/100-1.5)^1.05)))))</f>
        <v>0</v>
      </c>
      <c r="N60" s="16"/>
      <c r="O60" s="58">
        <f>IF($B60&lt;&gt;"M","MorW",IF($B60="M",INT(IF(N60=0,"00",IF(INT(100*N60*VLOOKUP($A60,MAF!$A$4:$J$18,6))/100&lt;1.5,"000",47.8338*(INT(100*N60*VLOOKUP($A60,MAF!$A$4:$J$18,6))/100-1.5)^1.05)))))</f>
        <v>0</v>
      </c>
      <c r="P60" s="16"/>
      <c r="Q60" s="58">
        <f>IF($B60&lt;&gt;"M","MorW",IF($B60="M",INT(IF(P60=0,"00",IF(INT(100*P60*VLOOKUP($A60,MAF!$A$4:$J$18,7))/100&lt;1.5,"000",47.8338*(INT(100*P60*VLOOKUP($A60,MAF!$A$4:$J$18,7))/100-1.5)^1.05)))))</f>
        <v>0</v>
      </c>
      <c r="R60" s="16"/>
      <c r="S60" s="58">
        <f>IF($B60&lt;&gt;"M","MorW",IF($B60="M",INT(IF(R60=0,"00",IF(INT(100*R60*VLOOKUP($A60,MAF!$A$4:$J$18,8))/100&lt;1.5,"000",47.8338*(INT(100*R60*VLOOKUP($A60,MAF!$A$4:$J$18,8))/100-1.5)^1.05)))))</f>
        <v>0</v>
      </c>
      <c r="T60" s="16"/>
      <c r="U60" s="58">
        <f>IF($B60&lt;&gt;"M","MorW",IF($B60="M",INT(IF(T60=0,"00",IF(INT(100*T60*VLOOKUP($A60,MAF!$A$4:$J$18,9))/100&lt;1.5,"000",47.8338*(INT(100*T60*VLOOKUP($A60,MAF!$A$4:$J$18,9))/100-1.5)^1.05)))))</f>
        <v>0</v>
      </c>
      <c r="V60" s="16"/>
      <c r="W60" s="58">
        <f>IF($B60&lt;&gt;"M","MorW",IF($B60="M",INT(IF(V60=0,"00",IF(INT(100*V60*VLOOKUP($A60,MAF!$A$4:$J$18,10))/100&lt;1.5,"000",47.8338*(INT(100*V60*VLOOKUP($A60,MAF!$A$4:$J$18,10))/100-1.5)^1.05)))))</f>
        <v>0</v>
      </c>
      <c r="X60" s="16"/>
      <c r="Y60" s="58">
        <f>IF($B60&lt;&gt;"M","MorW",IF($B60="M",INT(IF(X60=0,"00",IF(INT(100*X60*VLOOKUP($A60,MAF!$A$4:$K$18,11))/100&lt;1.5,"000",47.8338*(INT(100*X60*VLOOKUP($A60,MAF!$A$4:$K$18,11))/100-1.5)^1.05)))))</f>
        <v>0</v>
      </c>
    </row>
    <row r="61" spans="2:25" ht="12">
      <c r="B61" s="23" t="s">
        <v>22</v>
      </c>
      <c r="E61" s="57">
        <f t="shared" si="0"/>
        <v>0</v>
      </c>
      <c r="F61" s="16"/>
      <c r="G61" s="58">
        <f>IF($B61&lt;&gt;"M","MorW",IF($B61="M",INT(IF(F61=0,"00",IF(INT(100*F61*VLOOKUP($A61,MAF!$A$4:$J$18,2))/100&lt;1.5,"000",47.8338*(INT(100*F61*VLOOKUP($A61,MAF!$A$4:$J$18,2))/100-1.5)^1.05)))))</f>
        <v>0</v>
      </c>
      <c r="H61" s="16"/>
      <c r="I61" s="58">
        <f>IF($B61&lt;&gt;"M","MorW",IF($B61="M",INT(IF(H61=0,"00",IF(INT(100*H61*VLOOKUP($A61,MAF!$A$4:$J$18,3))/100&lt;1.5,"000",47.8338*(INT(100*H61*VLOOKUP($A61,MAF!$A$4:$J$18,3))/100-1.5)^1.05)))))</f>
        <v>0</v>
      </c>
      <c r="J61" s="16"/>
      <c r="K61" s="58">
        <f>IF($B61&lt;&gt;"M","MorW",IF($B61="M",INT(IF(J61=0,"00",IF(INT(100*J61*VLOOKUP($A61,MAF!$A$4:$J$18,4))/100&lt;1.5,"000",47.8338*(INT(100*J61*VLOOKUP($A61,MAF!$A$4:$J$18,4))/100-1.5)^1.05)))))</f>
        <v>0</v>
      </c>
      <c r="L61" s="16"/>
      <c r="M61" s="58">
        <f>IF($B61&lt;&gt;"M","MorW",IF($B61="M",INT(IF(L61=0,"00",IF(INT(100*L61*VLOOKUP($A61,MAF!$A$4:$J$18,5))/100&lt;1.5,"000",47.8338*(INT(100*L61*VLOOKUP($A61,MAF!$A$4:$J$18,5))/100-1.5)^1.05)))))</f>
        <v>0</v>
      </c>
      <c r="N61" s="16"/>
      <c r="O61" s="58">
        <f>IF($B61&lt;&gt;"M","MorW",IF($B61="M",INT(IF(N61=0,"00",IF(INT(100*N61*VLOOKUP($A61,MAF!$A$4:$J$18,6))/100&lt;1.5,"000",47.8338*(INT(100*N61*VLOOKUP($A61,MAF!$A$4:$J$18,6))/100-1.5)^1.05)))))</f>
        <v>0</v>
      </c>
      <c r="P61" s="16"/>
      <c r="Q61" s="58">
        <f>IF($B61&lt;&gt;"M","MorW",IF($B61="M",INT(IF(P61=0,"00",IF(INT(100*P61*VLOOKUP($A61,MAF!$A$4:$J$18,7))/100&lt;1.5,"000",47.8338*(INT(100*P61*VLOOKUP($A61,MAF!$A$4:$J$18,7))/100-1.5)^1.05)))))</f>
        <v>0</v>
      </c>
      <c r="R61" s="16"/>
      <c r="S61" s="58">
        <f>IF($B61&lt;&gt;"M","MorW",IF($B61="M",INT(IF(R61=0,"00",IF(INT(100*R61*VLOOKUP($A61,MAF!$A$4:$J$18,8))/100&lt;1.5,"000",47.8338*(INT(100*R61*VLOOKUP($A61,MAF!$A$4:$J$18,8))/100-1.5)^1.05)))))</f>
        <v>0</v>
      </c>
      <c r="T61" s="16"/>
      <c r="U61" s="58">
        <f>IF($B61&lt;&gt;"M","MorW",IF($B61="M",INT(IF(T61=0,"00",IF(INT(100*T61*VLOOKUP($A61,MAF!$A$4:$J$18,9))/100&lt;1.5,"000",47.8338*(INT(100*T61*VLOOKUP($A61,MAF!$A$4:$J$18,9))/100-1.5)^1.05)))))</f>
        <v>0</v>
      </c>
      <c r="V61" s="16"/>
      <c r="W61" s="58">
        <f>IF($B61&lt;&gt;"M","MorW",IF($B61="M",INT(IF(V61=0,"00",IF(INT(100*V61*VLOOKUP($A61,MAF!$A$4:$J$18,10))/100&lt;1.5,"000",47.8338*(INT(100*V61*VLOOKUP($A61,MAF!$A$4:$J$18,10))/100-1.5)^1.05)))))</f>
        <v>0</v>
      </c>
      <c r="X61" s="16"/>
      <c r="Y61" s="58">
        <f>IF($B61&lt;&gt;"M","MorW",IF($B61="M",INT(IF(X61=0,"00",IF(INT(100*X61*VLOOKUP($A61,MAF!$A$4:$K$18,11))/100&lt;1.5,"000",47.8338*(INT(100*X61*VLOOKUP($A61,MAF!$A$4:$K$18,11))/100-1.5)^1.05)))))</f>
        <v>0</v>
      </c>
    </row>
    <row r="62" spans="2:25" ht="12">
      <c r="B62" s="23" t="s">
        <v>22</v>
      </c>
      <c r="E62" s="57">
        <f t="shared" si="0"/>
        <v>0</v>
      </c>
      <c r="F62" s="16"/>
      <c r="G62" s="58">
        <f>IF($B62&lt;&gt;"M","MorW",IF($B62="M",INT(IF(F62=0,"00",IF(INT(100*F62*VLOOKUP($A62,MAF!$A$4:$J$18,2))/100&lt;1.5,"000",47.8338*(INT(100*F62*VLOOKUP($A62,MAF!$A$4:$J$18,2))/100-1.5)^1.05)))))</f>
        <v>0</v>
      </c>
      <c r="H62" s="16"/>
      <c r="I62" s="58">
        <f>IF($B62&lt;&gt;"M","MorW",IF($B62="M",INT(IF(H62=0,"00",IF(INT(100*H62*VLOOKUP($A62,MAF!$A$4:$J$18,3))/100&lt;1.5,"000",47.8338*(INT(100*H62*VLOOKUP($A62,MAF!$A$4:$J$18,3))/100-1.5)^1.05)))))</f>
        <v>0</v>
      </c>
      <c r="J62" s="16"/>
      <c r="K62" s="58">
        <f>IF($B62&lt;&gt;"M","MorW",IF($B62="M",INT(IF(J62=0,"00",IF(INT(100*J62*VLOOKUP($A62,MAF!$A$4:$J$18,4))/100&lt;1.5,"000",47.8338*(INT(100*J62*VLOOKUP($A62,MAF!$A$4:$J$18,4))/100-1.5)^1.05)))))</f>
        <v>0</v>
      </c>
      <c r="L62" s="16"/>
      <c r="M62" s="58">
        <f>IF($B62&lt;&gt;"M","MorW",IF($B62="M",INT(IF(L62=0,"00",IF(INT(100*L62*VLOOKUP($A62,MAF!$A$4:$J$18,5))/100&lt;1.5,"000",47.8338*(INT(100*L62*VLOOKUP($A62,MAF!$A$4:$J$18,5))/100-1.5)^1.05)))))</f>
        <v>0</v>
      </c>
      <c r="N62" s="16"/>
      <c r="O62" s="58">
        <f>IF($B62&lt;&gt;"M","MorW",IF($B62="M",INT(IF(N62=0,"00",IF(INT(100*N62*VLOOKUP($A62,MAF!$A$4:$J$18,6))/100&lt;1.5,"000",47.8338*(INT(100*N62*VLOOKUP($A62,MAF!$A$4:$J$18,6))/100-1.5)^1.05)))))</f>
        <v>0</v>
      </c>
      <c r="P62" s="16"/>
      <c r="Q62" s="58">
        <f>IF($B62&lt;&gt;"M","MorW",IF($B62="M",INT(IF(P62=0,"00",IF(INT(100*P62*VLOOKUP($A62,MAF!$A$4:$J$18,7))/100&lt;1.5,"000",47.8338*(INT(100*P62*VLOOKUP($A62,MAF!$A$4:$J$18,7))/100-1.5)^1.05)))))</f>
        <v>0</v>
      </c>
      <c r="R62" s="16"/>
      <c r="S62" s="58">
        <f>IF($B62&lt;&gt;"M","MorW",IF($B62="M",INT(IF(R62=0,"00",IF(INT(100*R62*VLOOKUP($A62,MAF!$A$4:$J$18,8))/100&lt;1.5,"000",47.8338*(INT(100*R62*VLOOKUP($A62,MAF!$A$4:$J$18,8))/100-1.5)^1.05)))))</f>
        <v>0</v>
      </c>
      <c r="T62" s="16"/>
      <c r="U62" s="58">
        <f>IF($B62&lt;&gt;"M","MorW",IF($B62="M",INT(IF(T62=0,"00",IF(INT(100*T62*VLOOKUP($A62,MAF!$A$4:$J$18,9))/100&lt;1.5,"000",47.8338*(INT(100*T62*VLOOKUP($A62,MAF!$A$4:$J$18,9))/100-1.5)^1.05)))))</f>
        <v>0</v>
      </c>
      <c r="V62" s="16"/>
      <c r="W62" s="58">
        <f>IF($B62&lt;&gt;"M","MorW",IF($B62="M",INT(IF(V62=0,"00",IF(INT(100*V62*VLOOKUP($A62,MAF!$A$4:$J$18,10))/100&lt;1.5,"000",47.8338*(INT(100*V62*VLOOKUP($A62,MAF!$A$4:$J$18,10))/100-1.5)^1.05)))))</f>
        <v>0</v>
      </c>
      <c r="X62" s="16"/>
      <c r="Y62" s="58">
        <f>IF($B62&lt;&gt;"M","MorW",IF($B62="M",INT(IF(X62=0,"00",IF(INT(100*X62*VLOOKUP($A62,MAF!$A$4:$K$18,11))/100&lt;1.5,"000",47.8338*(INT(100*X62*VLOOKUP($A62,MAF!$A$4:$K$18,11))/100-1.5)^1.05)))))</f>
        <v>0</v>
      </c>
    </row>
    <row r="63" spans="2:25" ht="12">
      <c r="B63" s="23" t="s">
        <v>22</v>
      </c>
      <c r="E63" s="57">
        <f t="shared" si="0"/>
        <v>0</v>
      </c>
      <c r="F63" s="16"/>
      <c r="G63" s="58">
        <f>IF($B63&lt;&gt;"M","MorW",IF($B63="M",INT(IF(F63=0,"00",IF(INT(100*F63*VLOOKUP($A63,MAF!$A$4:$J$18,2))/100&lt;1.5,"000",47.8338*(INT(100*F63*VLOOKUP($A63,MAF!$A$4:$J$18,2))/100-1.5)^1.05)))))</f>
        <v>0</v>
      </c>
      <c r="H63" s="16"/>
      <c r="I63" s="58">
        <f>IF($B63&lt;&gt;"M","MorW",IF($B63="M",INT(IF(H63=0,"00",IF(INT(100*H63*VLOOKUP($A63,MAF!$A$4:$J$18,3))/100&lt;1.5,"000",47.8338*(INT(100*H63*VLOOKUP($A63,MAF!$A$4:$J$18,3))/100-1.5)^1.05)))))</f>
        <v>0</v>
      </c>
      <c r="J63" s="16"/>
      <c r="K63" s="58">
        <f>IF($B63&lt;&gt;"M","MorW",IF($B63="M",INT(IF(J63=0,"00",IF(INT(100*J63*VLOOKUP($A63,MAF!$A$4:$J$18,4))/100&lt;1.5,"000",47.8338*(INT(100*J63*VLOOKUP($A63,MAF!$A$4:$J$18,4))/100-1.5)^1.05)))))</f>
        <v>0</v>
      </c>
      <c r="L63" s="16"/>
      <c r="M63" s="58">
        <f>IF($B63&lt;&gt;"M","MorW",IF($B63="M",INT(IF(L63=0,"00",IF(INT(100*L63*VLOOKUP($A63,MAF!$A$4:$J$18,5))/100&lt;1.5,"000",47.8338*(INT(100*L63*VLOOKUP($A63,MAF!$A$4:$J$18,5))/100-1.5)^1.05)))))</f>
        <v>0</v>
      </c>
      <c r="N63" s="16"/>
      <c r="O63" s="58">
        <f>IF($B63&lt;&gt;"M","MorW",IF($B63="M",INT(IF(N63=0,"00",IF(INT(100*N63*VLOOKUP($A63,MAF!$A$4:$J$18,6))/100&lt;1.5,"000",47.8338*(INT(100*N63*VLOOKUP($A63,MAF!$A$4:$J$18,6))/100-1.5)^1.05)))))</f>
        <v>0</v>
      </c>
      <c r="P63" s="16"/>
      <c r="Q63" s="58">
        <f>IF($B63&lt;&gt;"M","MorW",IF($B63="M",INT(IF(P63=0,"00",IF(INT(100*P63*VLOOKUP($A63,MAF!$A$4:$J$18,7))/100&lt;1.5,"000",47.8338*(INT(100*P63*VLOOKUP($A63,MAF!$A$4:$J$18,7))/100-1.5)^1.05)))))</f>
        <v>0</v>
      </c>
      <c r="R63" s="16"/>
      <c r="S63" s="58">
        <f>IF($B63&lt;&gt;"M","MorW",IF($B63="M",INT(IF(R63=0,"00",IF(INT(100*R63*VLOOKUP($A63,MAF!$A$4:$J$18,8))/100&lt;1.5,"000",47.8338*(INT(100*R63*VLOOKUP($A63,MAF!$A$4:$J$18,8))/100-1.5)^1.05)))))</f>
        <v>0</v>
      </c>
      <c r="T63" s="16"/>
      <c r="U63" s="58">
        <f>IF($B63&lt;&gt;"M","MorW",IF($B63="M",INT(IF(T63=0,"00",IF(INT(100*T63*VLOOKUP($A63,MAF!$A$4:$J$18,9))/100&lt;1.5,"000",47.8338*(INT(100*T63*VLOOKUP($A63,MAF!$A$4:$J$18,9))/100-1.5)^1.05)))))</f>
        <v>0</v>
      </c>
      <c r="V63" s="16"/>
      <c r="W63" s="58">
        <f>IF($B63&lt;&gt;"M","MorW",IF($B63="M",INT(IF(V63=0,"00",IF(INT(100*V63*VLOOKUP($A63,MAF!$A$4:$J$18,10))/100&lt;1.5,"000",47.8338*(INT(100*V63*VLOOKUP($A63,MAF!$A$4:$J$18,10))/100-1.5)^1.05)))))</f>
        <v>0</v>
      </c>
      <c r="X63" s="16"/>
      <c r="Y63" s="58">
        <f>IF($B63&lt;&gt;"M","MorW",IF($B63="M",INT(IF(X63=0,"00",IF(INT(100*X63*VLOOKUP($A63,MAF!$A$4:$K$18,11))/100&lt;1.5,"000",47.8338*(INT(100*X63*VLOOKUP($A63,MAF!$A$4:$K$18,11))/100-1.5)^1.05)))))</f>
        <v>0</v>
      </c>
    </row>
    <row r="64" spans="2:25" ht="12">
      <c r="B64" s="23" t="s">
        <v>22</v>
      </c>
      <c r="E64" s="57">
        <f t="shared" si="0"/>
        <v>0</v>
      </c>
      <c r="F64" s="16"/>
      <c r="G64" s="58">
        <f>IF($B64&lt;&gt;"M","MorW",IF($B64="M",INT(IF(F64=0,"00",IF(INT(100*F64*VLOOKUP($A64,MAF!$A$4:$J$18,2))/100&lt;1.5,"000",47.8338*(INT(100*F64*VLOOKUP($A64,MAF!$A$4:$J$18,2))/100-1.5)^1.05)))))</f>
        <v>0</v>
      </c>
      <c r="H64" s="16"/>
      <c r="I64" s="58">
        <f>IF($B64&lt;&gt;"M","MorW",IF($B64="M",INT(IF(H64=0,"00",IF(INT(100*H64*VLOOKUP($A64,MAF!$A$4:$J$18,3))/100&lt;1.5,"000",47.8338*(INT(100*H64*VLOOKUP($A64,MAF!$A$4:$J$18,3))/100-1.5)^1.05)))))</f>
        <v>0</v>
      </c>
      <c r="J64" s="16"/>
      <c r="K64" s="58">
        <f>IF($B64&lt;&gt;"M","MorW",IF($B64="M",INT(IF(J64=0,"00",IF(INT(100*J64*VLOOKUP($A64,MAF!$A$4:$J$18,4))/100&lt;1.5,"000",47.8338*(INT(100*J64*VLOOKUP($A64,MAF!$A$4:$J$18,4))/100-1.5)^1.05)))))</f>
        <v>0</v>
      </c>
      <c r="L64" s="16"/>
      <c r="M64" s="58">
        <f>IF($B64&lt;&gt;"M","MorW",IF($B64="M",INT(IF(L64=0,"00",IF(INT(100*L64*VLOOKUP($A64,MAF!$A$4:$J$18,5))/100&lt;1.5,"000",47.8338*(INT(100*L64*VLOOKUP($A64,MAF!$A$4:$J$18,5))/100-1.5)^1.05)))))</f>
        <v>0</v>
      </c>
      <c r="N64" s="16"/>
      <c r="O64" s="58">
        <f>IF($B64&lt;&gt;"M","MorW",IF($B64="M",INT(IF(N64=0,"00",IF(INT(100*N64*VLOOKUP($A64,MAF!$A$4:$J$18,6))/100&lt;1.5,"000",47.8338*(INT(100*N64*VLOOKUP($A64,MAF!$A$4:$J$18,6))/100-1.5)^1.05)))))</f>
        <v>0</v>
      </c>
      <c r="P64" s="16"/>
      <c r="Q64" s="58">
        <f>IF($B64&lt;&gt;"M","MorW",IF($B64="M",INT(IF(P64=0,"00",IF(INT(100*P64*VLOOKUP($A64,MAF!$A$4:$J$18,7))/100&lt;1.5,"000",47.8338*(INT(100*P64*VLOOKUP($A64,MAF!$A$4:$J$18,7))/100-1.5)^1.05)))))</f>
        <v>0</v>
      </c>
      <c r="R64" s="16"/>
      <c r="S64" s="58">
        <f>IF($B64&lt;&gt;"M","MorW",IF($B64="M",INT(IF(R64=0,"00",IF(INT(100*R64*VLOOKUP($A64,MAF!$A$4:$J$18,8))/100&lt;1.5,"000",47.8338*(INT(100*R64*VLOOKUP($A64,MAF!$A$4:$J$18,8))/100-1.5)^1.05)))))</f>
        <v>0</v>
      </c>
      <c r="T64" s="16"/>
      <c r="U64" s="58">
        <f>IF($B64&lt;&gt;"M","MorW",IF($B64="M",INT(IF(T64=0,"00",IF(INT(100*T64*VLOOKUP($A64,MAF!$A$4:$J$18,9))/100&lt;1.5,"000",47.8338*(INT(100*T64*VLOOKUP($A64,MAF!$A$4:$J$18,9))/100-1.5)^1.05)))))</f>
        <v>0</v>
      </c>
      <c r="V64" s="16"/>
      <c r="W64" s="58">
        <f>IF($B64&lt;&gt;"M","MorW",IF($B64="M",INT(IF(V64=0,"00",IF(INT(100*V64*VLOOKUP($A64,MAF!$A$4:$J$18,10))/100&lt;1.5,"000",47.8338*(INT(100*V64*VLOOKUP($A64,MAF!$A$4:$J$18,10))/100-1.5)^1.05)))))</f>
        <v>0</v>
      </c>
      <c r="X64" s="16"/>
      <c r="Y64" s="58">
        <f>IF($B64&lt;&gt;"M","MorW",IF($B64="M",INT(IF(X64=0,"00",IF(INT(100*X64*VLOOKUP($A64,MAF!$A$4:$K$18,11))/100&lt;1.5,"000",47.8338*(INT(100*X64*VLOOKUP($A64,MAF!$A$4:$K$18,11))/100-1.5)^1.05)))))</f>
        <v>0</v>
      </c>
    </row>
    <row r="65" spans="2:25" ht="12">
      <c r="B65" s="23" t="s">
        <v>22</v>
      </c>
      <c r="E65" s="57">
        <f t="shared" si="0"/>
        <v>0</v>
      </c>
      <c r="F65" s="16"/>
      <c r="G65" s="58">
        <f>IF($B65&lt;&gt;"M","MorW",IF($B65="M",INT(IF(F65=0,"00",IF(INT(100*F65*VLOOKUP($A65,MAF!$A$4:$J$18,2))/100&lt;1.5,"000",47.8338*(INT(100*F65*VLOOKUP($A65,MAF!$A$4:$J$18,2))/100-1.5)^1.05)))))</f>
        <v>0</v>
      </c>
      <c r="H65" s="16"/>
      <c r="I65" s="58">
        <f>IF($B65&lt;&gt;"M","MorW",IF($B65="M",INT(IF(H65=0,"00",IF(INT(100*H65*VLOOKUP($A65,MAF!$A$4:$J$18,3))/100&lt;1.5,"000",47.8338*(INT(100*H65*VLOOKUP($A65,MAF!$A$4:$J$18,3))/100-1.5)^1.05)))))</f>
        <v>0</v>
      </c>
      <c r="J65" s="16"/>
      <c r="K65" s="58">
        <f>IF($B65&lt;&gt;"M","MorW",IF($B65="M",INT(IF(J65=0,"00",IF(INT(100*J65*VLOOKUP($A65,MAF!$A$4:$J$18,4))/100&lt;1.5,"000",47.8338*(INT(100*J65*VLOOKUP($A65,MAF!$A$4:$J$18,4))/100-1.5)^1.05)))))</f>
        <v>0</v>
      </c>
      <c r="L65" s="16"/>
      <c r="M65" s="58">
        <f>IF($B65&lt;&gt;"M","MorW",IF($B65="M",INT(IF(L65=0,"00",IF(INT(100*L65*VLOOKUP($A65,MAF!$A$4:$J$18,5))/100&lt;1.5,"000",47.8338*(INT(100*L65*VLOOKUP($A65,MAF!$A$4:$J$18,5))/100-1.5)^1.05)))))</f>
        <v>0</v>
      </c>
      <c r="N65" s="16"/>
      <c r="O65" s="58">
        <f>IF($B65&lt;&gt;"M","MorW",IF($B65="M",INT(IF(N65=0,"00",IF(INT(100*N65*VLOOKUP($A65,MAF!$A$4:$J$18,6))/100&lt;1.5,"000",47.8338*(INT(100*N65*VLOOKUP($A65,MAF!$A$4:$J$18,6))/100-1.5)^1.05)))))</f>
        <v>0</v>
      </c>
      <c r="P65" s="16"/>
      <c r="Q65" s="58">
        <f>IF($B65&lt;&gt;"M","MorW",IF($B65="M",INT(IF(P65=0,"00",IF(INT(100*P65*VLOOKUP($A65,MAF!$A$4:$J$18,7))/100&lt;1.5,"000",47.8338*(INT(100*P65*VLOOKUP($A65,MAF!$A$4:$J$18,7))/100-1.5)^1.05)))))</f>
        <v>0</v>
      </c>
      <c r="R65" s="16"/>
      <c r="S65" s="58">
        <f>IF($B65&lt;&gt;"M","MorW",IF($B65="M",INT(IF(R65=0,"00",IF(INT(100*R65*VLOOKUP($A65,MAF!$A$4:$J$18,8))/100&lt;1.5,"000",47.8338*(INT(100*R65*VLOOKUP($A65,MAF!$A$4:$J$18,8))/100-1.5)^1.05)))))</f>
        <v>0</v>
      </c>
      <c r="T65" s="16"/>
      <c r="U65" s="58">
        <f>IF($B65&lt;&gt;"M","MorW",IF($B65="M",INT(IF(T65=0,"00",IF(INT(100*T65*VLOOKUP($A65,MAF!$A$4:$J$18,9))/100&lt;1.5,"000",47.8338*(INT(100*T65*VLOOKUP($A65,MAF!$A$4:$J$18,9))/100-1.5)^1.05)))))</f>
        <v>0</v>
      </c>
      <c r="V65" s="16"/>
      <c r="W65" s="58">
        <f>IF($B65&lt;&gt;"M","MorW",IF($B65="M",INT(IF(V65=0,"00",IF(INT(100*V65*VLOOKUP($A65,MAF!$A$4:$J$18,10))/100&lt;1.5,"000",47.8338*(INT(100*V65*VLOOKUP($A65,MAF!$A$4:$J$18,10))/100-1.5)^1.05)))))</f>
        <v>0</v>
      </c>
      <c r="X65" s="16"/>
      <c r="Y65" s="58">
        <f>IF($B65&lt;&gt;"M","MorW",IF($B65="M",INT(IF(X65=0,"00",IF(INT(100*X65*VLOOKUP($A65,MAF!$A$4:$K$18,11))/100&lt;1.5,"000",47.8338*(INT(100*X65*VLOOKUP($A65,MAF!$A$4:$K$18,11))/100-1.5)^1.05)))))</f>
        <v>0</v>
      </c>
    </row>
    <row r="66" spans="2:25" ht="12">
      <c r="B66" s="23" t="s">
        <v>22</v>
      </c>
      <c r="E66" s="57">
        <f t="shared" si="0"/>
        <v>0</v>
      </c>
      <c r="F66" s="16"/>
      <c r="G66" s="58">
        <f>IF($B66&lt;&gt;"M","MorW",IF($B66="M",INT(IF(F66=0,"00",IF(INT(100*F66*VLOOKUP($A66,MAF!$A$4:$J$18,2))/100&lt;1.5,"000",47.8338*(INT(100*F66*VLOOKUP($A66,MAF!$A$4:$J$18,2))/100-1.5)^1.05)))))</f>
        <v>0</v>
      </c>
      <c r="H66" s="16"/>
      <c r="I66" s="58">
        <f>IF($B66&lt;&gt;"M","MorW",IF($B66="M",INT(IF(H66=0,"00",IF(INT(100*H66*VLOOKUP($A66,MAF!$A$4:$J$18,3))/100&lt;1.5,"000",47.8338*(INT(100*H66*VLOOKUP($A66,MAF!$A$4:$J$18,3))/100-1.5)^1.05)))))</f>
        <v>0</v>
      </c>
      <c r="J66" s="16"/>
      <c r="K66" s="58">
        <f>IF($B66&lt;&gt;"M","MorW",IF($B66="M",INT(IF(J66=0,"00",IF(INT(100*J66*VLOOKUP($A66,MAF!$A$4:$J$18,4))/100&lt;1.5,"000",47.8338*(INT(100*J66*VLOOKUP($A66,MAF!$A$4:$J$18,4))/100-1.5)^1.05)))))</f>
        <v>0</v>
      </c>
      <c r="L66" s="16"/>
      <c r="M66" s="58">
        <f>IF($B66&lt;&gt;"M","MorW",IF($B66="M",INT(IF(L66=0,"00",IF(INT(100*L66*VLOOKUP($A66,MAF!$A$4:$J$18,5))/100&lt;1.5,"000",47.8338*(INT(100*L66*VLOOKUP($A66,MAF!$A$4:$J$18,5))/100-1.5)^1.05)))))</f>
        <v>0</v>
      </c>
      <c r="N66" s="16"/>
      <c r="O66" s="58">
        <f>IF($B66&lt;&gt;"M","MorW",IF($B66="M",INT(IF(N66=0,"00",IF(INT(100*N66*VLOOKUP($A66,MAF!$A$4:$J$18,6))/100&lt;1.5,"000",47.8338*(INT(100*N66*VLOOKUP($A66,MAF!$A$4:$J$18,6))/100-1.5)^1.05)))))</f>
        <v>0</v>
      </c>
      <c r="P66" s="16"/>
      <c r="Q66" s="58">
        <f>IF($B66&lt;&gt;"M","MorW",IF($B66="M",INT(IF(P66=0,"00",IF(INT(100*P66*VLOOKUP($A66,MAF!$A$4:$J$18,7))/100&lt;1.5,"000",47.8338*(INT(100*P66*VLOOKUP($A66,MAF!$A$4:$J$18,7))/100-1.5)^1.05)))))</f>
        <v>0</v>
      </c>
      <c r="R66" s="16"/>
      <c r="S66" s="58">
        <f>IF($B66&lt;&gt;"M","MorW",IF($B66="M",INT(IF(R66=0,"00",IF(INT(100*R66*VLOOKUP($A66,MAF!$A$4:$J$18,8))/100&lt;1.5,"000",47.8338*(INT(100*R66*VLOOKUP($A66,MAF!$A$4:$J$18,8))/100-1.5)^1.05)))))</f>
        <v>0</v>
      </c>
      <c r="T66" s="16"/>
      <c r="U66" s="58">
        <f>IF($B66&lt;&gt;"M","MorW",IF($B66="M",INT(IF(T66=0,"00",IF(INT(100*T66*VLOOKUP($A66,MAF!$A$4:$J$18,9))/100&lt;1.5,"000",47.8338*(INT(100*T66*VLOOKUP($A66,MAF!$A$4:$J$18,9))/100-1.5)^1.05)))))</f>
        <v>0</v>
      </c>
      <c r="V66" s="16"/>
      <c r="W66" s="58">
        <f>IF($B66&lt;&gt;"M","MorW",IF($B66="M",INT(IF(V66=0,"00",IF(INT(100*V66*VLOOKUP($A66,MAF!$A$4:$J$18,10))/100&lt;1.5,"000",47.8338*(INT(100*V66*VLOOKUP($A66,MAF!$A$4:$J$18,10))/100-1.5)^1.05)))))</f>
        <v>0</v>
      </c>
      <c r="X66" s="16"/>
      <c r="Y66" s="58">
        <f>IF($B66&lt;&gt;"M","MorW",IF($B66="M",INT(IF(X66=0,"00",IF(INT(100*X66*VLOOKUP($A66,MAF!$A$4:$K$18,11))/100&lt;1.5,"000",47.8338*(INT(100*X66*VLOOKUP($A66,MAF!$A$4:$K$18,11))/100-1.5)^1.05)))))</f>
        <v>0</v>
      </c>
    </row>
    <row r="67" spans="2:25" ht="12">
      <c r="B67" s="23" t="s">
        <v>22</v>
      </c>
      <c r="E67" s="57">
        <f t="shared" si="0"/>
        <v>0</v>
      </c>
      <c r="F67" s="16"/>
      <c r="G67" s="58">
        <f>IF($B67&lt;&gt;"M","MorW",IF($B67="M",INT(IF(F67=0,"00",IF(INT(100*F67*VLOOKUP($A67,MAF!$A$4:$J$18,2))/100&lt;1.5,"000",47.8338*(INT(100*F67*VLOOKUP($A67,MAF!$A$4:$J$18,2))/100-1.5)^1.05)))))</f>
        <v>0</v>
      </c>
      <c r="H67" s="16"/>
      <c r="I67" s="58">
        <f>IF($B67&lt;&gt;"M","MorW",IF($B67="M",INT(IF(H67=0,"00",IF(INT(100*H67*VLOOKUP($A67,MAF!$A$4:$J$18,3))/100&lt;1.5,"000",47.8338*(INT(100*H67*VLOOKUP($A67,MAF!$A$4:$J$18,3))/100-1.5)^1.05)))))</f>
        <v>0</v>
      </c>
      <c r="J67" s="16"/>
      <c r="K67" s="58">
        <f>IF($B67&lt;&gt;"M","MorW",IF($B67="M",INT(IF(J67=0,"00",IF(INT(100*J67*VLOOKUP($A67,MAF!$A$4:$J$18,4))/100&lt;1.5,"000",47.8338*(INT(100*J67*VLOOKUP($A67,MAF!$A$4:$J$18,4))/100-1.5)^1.05)))))</f>
        <v>0</v>
      </c>
      <c r="L67" s="16"/>
      <c r="M67" s="58">
        <f>IF($B67&lt;&gt;"M","MorW",IF($B67="M",INT(IF(L67=0,"00",IF(INT(100*L67*VLOOKUP($A67,MAF!$A$4:$J$18,5))/100&lt;1.5,"000",47.8338*(INT(100*L67*VLOOKUP($A67,MAF!$A$4:$J$18,5))/100-1.5)^1.05)))))</f>
        <v>0</v>
      </c>
      <c r="N67" s="16"/>
      <c r="O67" s="58">
        <f>IF($B67&lt;&gt;"M","MorW",IF($B67="M",INT(IF(N67=0,"00",IF(INT(100*N67*VLOOKUP($A67,MAF!$A$4:$J$18,6))/100&lt;1.5,"000",47.8338*(INT(100*N67*VLOOKUP($A67,MAF!$A$4:$J$18,6))/100-1.5)^1.05)))))</f>
        <v>0</v>
      </c>
      <c r="P67" s="16"/>
      <c r="Q67" s="58">
        <f>IF($B67&lt;&gt;"M","MorW",IF($B67="M",INT(IF(P67=0,"00",IF(INT(100*P67*VLOOKUP($A67,MAF!$A$4:$J$18,7))/100&lt;1.5,"000",47.8338*(INT(100*P67*VLOOKUP($A67,MAF!$A$4:$J$18,7))/100-1.5)^1.05)))))</f>
        <v>0</v>
      </c>
      <c r="R67" s="16"/>
      <c r="S67" s="58">
        <f>IF($B67&lt;&gt;"M","MorW",IF($B67="M",INT(IF(R67=0,"00",IF(INT(100*R67*VLOOKUP($A67,MAF!$A$4:$J$18,8))/100&lt;1.5,"000",47.8338*(INT(100*R67*VLOOKUP($A67,MAF!$A$4:$J$18,8))/100-1.5)^1.05)))))</f>
        <v>0</v>
      </c>
      <c r="T67" s="16"/>
      <c r="U67" s="58">
        <f>IF($B67&lt;&gt;"M","MorW",IF($B67="M",INT(IF(T67=0,"00",IF(INT(100*T67*VLOOKUP($A67,MAF!$A$4:$J$18,9))/100&lt;1.5,"000",47.8338*(INT(100*T67*VLOOKUP($A67,MAF!$A$4:$J$18,9))/100-1.5)^1.05)))))</f>
        <v>0</v>
      </c>
      <c r="V67" s="16"/>
      <c r="W67" s="58">
        <f>IF($B67&lt;&gt;"M","MorW",IF($B67="M",INT(IF(V67=0,"00",IF(INT(100*V67*VLOOKUP($A67,MAF!$A$4:$J$18,10))/100&lt;1.5,"000",47.8338*(INT(100*V67*VLOOKUP($A67,MAF!$A$4:$J$18,10))/100-1.5)^1.05)))))</f>
        <v>0</v>
      </c>
      <c r="X67" s="16"/>
      <c r="Y67" s="58">
        <f>IF($B67&lt;&gt;"M","MorW",IF($B67="M",INT(IF(X67=0,"00",IF(INT(100*X67*VLOOKUP($A67,MAF!$A$4:$K$18,11))/100&lt;1.5,"000",47.8338*(INT(100*X67*VLOOKUP($A67,MAF!$A$4:$K$18,11))/100-1.5)^1.05)))))</f>
        <v>0</v>
      </c>
    </row>
    <row r="68" spans="2:25" ht="12">
      <c r="B68" s="23" t="s">
        <v>22</v>
      </c>
      <c r="E68" s="57">
        <f t="shared" si="0"/>
        <v>0</v>
      </c>
      <c r="F68" s="16"/>
      <c r="G68" s="58">
        <f>IF($B68&lt;&gt;"M","MorW",IF($B68="M",INT(IF(F68=0,"00",IF(INT(100*F68*VLOOKUP($A68,MAF!$A$4:$J$18,2))/100&lt;1.5,"000",47.8338*(INT(100*F68*VLOOKUP($A68,MAF!$A$4:$J$18,2))/100-1.5)^1.05)))))</f>
        <v>0</v>
      </c>
      <c r="H68" s="16"/>
      <c r="I68" s="58">
        <f>IF($B68&lt;&gt;"M","MorW",IF($B68="M",INT(IF(H68=0,"00",IF(INT(100*H68*VLOOKUP($A68,MAF!$A$4:$J$18,3))/100&lt;1.5,"000",47.8338*(INT(100*H68*VLOOKUP($A68,MAF!$A$4:$J$18,3))/100-1.5)^1.05)))))</f>
        <v>0</v>
      </c>
      <c r="J68" s="16"/>
      <c r="K68" s="58">
        <f>IF($B68&lt;&gt;"M","MorW",IF($B68="M",INT(IF(J68=0,"00",IF(INT(100*J68*VLOOKUP($A68,MAF!$A$4:$J$18,4))/100&lt;1.5,"000",47.8338*(INT(100*J68*VLOOKUP($A68,MAF!$A$4:$J$18,4))/100-1.5)^1.05)))))</f>
        <v>0</v>
      </c>
      <c r="L68" s="16"/>
      <c r="M68" s="58">
        <f>IF($B68&lt;&gt;"M","MorW",IF($B68="M",INT(IF(L68=0,"00",IF(INT(100*L68*VLOOKUP($A68,MAF!$A$4:$J$18,5))/100&lt;1.5,"000",47.8338*(INT(100*L68*VLOOKUP($A68,MAF!$A$4:$J$18,5))/100-1.5)^1.05)))))</f>
        <v>0</v>
      </c>
      <c r="N68" s="16"/>
      <c r="O68" s="58">
        <f>IF($B68&lt;&gt;"M","MorW",IF($B68="M",INT(IF(N68=0,"00",IF(INT(100*N68*VLOOKUP($A68,MAF!$A$4:$J$18,6))/100&lt;1.5,"000",47.8338*(INT(100*N68*VLOOKUP($A68,MAF!$A$4:$J$18,6))/100-1.5)^1.05)))))</f>
        <v>0</v>
      </c>
      <c r="P68" s="16"/>
      <c r="Q68" s="58">
        <f>IF($B68&lt;&gt;"M","MorW",IF($B68="M",INT(IF(P68=0,"00",IF(INT(100*P68*VLOOKUP($A68,MAF!$A$4:$J$18,7))/100&lt;1.5,"000",47.8338*(INT(100*P68*VLOOKUP($A68,MAF!$A$4:$J$18,7))/100-1.5)^1.05)))))</f>
        <v>0</v>
      </c>
      <c r="R68" s="16"/>
      <c r="S68" s="58">
        <f>IF($B68&lt;&gt;"M","MorW",IF($B68="M",INT(IF(R68=0,"00",IF(INT(100*R68*VLOOKUP($A68,MAF!$A$4:$J$18,8))/100&lt;1.5,"000",47.8338*(INT(100*R68*VLOOKUP($A68,MAF!$A$4:$J$18,8))/100-1.5)^1.05)))))</f>
        <v>0</v>
      </c>
      <c r="T68" s="16"/>
      <c r="U68" s="58">
        <f>IF($B68&lt;&gt;"M","MorW",IF($B68="M",INT(IF(T68=0,"00",IF(INT(100*T68*VLOOKUP($A68,MAF!$A$4:$J$18,9))/100&lt;1.5,"000",47.8338*(INT(100*T68*VLOOKUP($A68,MAF!$A$4:$J$18,9))/100-1.5)^1.05)))))</f>
        <v>0</v>
      </c>
      <c r="V68" s="16"/>
      <c r="W68" s="58">
        <f>IF($B68&lt;&gt;"M","MorW",IF($B68="M",INT(IF(V68=0,"00",IF(INT(100*V68*VLOOKUP($A68,MAF!$A$4:$J$18,10))/100&lt;1.5,"000",47.8338*(INT(100*V68*VLOOKUP($A68,MAF!$A$4:$J$18,10))/100-1.5)^1.05)))))</f>
        <v>0</v>
      </c>
      <c r="X68" s="16"/>
      <c r="Y68" s="58">
        <f>IF($B68&lt;&gt;"M","MorW",IF($B68="M",INT(IF(X68=0,"00",IF(INT(100*X68*VLOOKUP($A68,MAF!$A$4:$K$18,11))/100&lt;1.5,"000",47.8338*(INT(100*X68*VLOOKUP($A68,MAF!$A$4:$K$18,11))/100-1.5)^1.05)))))</f>
        <v>0</v>
      </c>
    </row>
    <row r="69" spans="2:25" ht="12">
      <c r="B69" s="23" t="s">
        <v>22</v>
      </c>
      <c r="E69" s="57">
        <f t="shared" si="0"/>
        <v>0</v>
      </c>
      <c r="F69" s="16"/>
      <c r="G69" s="58">
        <f>IF($B69&lt;&gt;"M","MorW",IF($B69="M",INT(IF(F69=0,"00",IF(INT(100*F69*VLOOKUP($A69,MAF!$A$4:$J$18,2))/100&lt;1.5,"000",47.8338*(INT(100*F69*VLOOKUP($A69,MAF!$A$4:$J$18,2))/100-1.5)^1.05)))))</f>
        <v>0</v>
      </c>
      <c r="H69" s="16"/>
      <c r="I69" s="58">
        <f>IF($B69&lt;&gt;"M","MorW",IF($B69="M",INT(IF(H69=0,"00",IF(INT(100*H69*VLOOKUP($A69,MAF!$A$4:$J$18,3))/100&lt;1.5,"000",47.8338*(INT(100*H69*VLOOKUP($A69,MAF!$A$4:$J$18,3))/100-1.5)^1.05)))))</f>
        <v>0</v>
      </c>
      <c r="J69" s="16"/>
      <c r="K69" s="58">
        <f>IF($B69&lt;&gt;"M","MorW",IF($B69="M",INT(IF(J69=0,"00",IF(INT(100*J69*VLOOKUP($A69,MAF!$A$4:$J$18,4))/100&lt;1.5,"000",47.8338*(INT(100*J69*VLOOKUP($A69,MAF!$A$4:$J$18,4))/100-1.5)^1.05)))))</f>
        <v>0</v>
      </c>
      <c r="L69" s="16"/>
      <c r="M69" s="58">
        <f>IF($B69&lt;&gt;"M","MorW",IF($B69="M",INT(IF(L69=0,"00",IF(INT(100*L69*VLOOKUP($A69,MAF!$A$4:$J$18,5))/100&lt;1.5,"000",47.8338*(INT(100*L69*VLOOKUP($A69,MAF!$A$4:$J$18,5))/100-1.5)^1.05)))))</f>
        <v>0</v>
      </c>
      <c r="N69" s="16"/>
      <c r="O69" s="58">
        <f>IF($B69&lt;&gt;"M","MorW",IF($B69="M",INT(IF(N69=0,"00",IF(INT(100*N69*VLOOKUP($A69,MAF!$A$4:$J$18,6))/100&lt;1.5,"000",47.8338*(INT(100*N69*VLOOKUP($A69,MAF!$A$4:$J$18,6))/100-1.5)^1.05)))))</f>
        <v>0</v>
      </c>
      <c r="P69" s="16"/>
      <c r="Q69" s="58">
        <f>IF($B69&lt;&gt;"M","MorW",IF($B69="M",INT(IF(P69=0,"00",IF(INT(100*P69*VLOOKUP($A69,MAF!$A$4:$J$18,7))/100&lt;1.5,"000",47.8338*(INT(100*P69*VLOOKUP($A69,MAF!$A$4:$J$18,7))/100-1.5)^1.05)))))</f>
        <v>0</v>
      </c>
      <c r="R69" s="16"/>
      <c r="S69" s="58">
        <f>IF($B69&lt;&gt;"M","MorW",IF($B69="M",INT(IF(R69=0,"00",IF(INT(100*R69*VLOOKUP($A69,MAF!$A$4:$J$18,8))/100&lt;1.5,"000",47.8338*(INT(100*R69*VLOOKUP($A69,MAF!$A$4:$J$18,8))/100-1.5)^1.05)))))</f>
        <v>0</v>
      </c>
      <c r="T69" s="16"/>
      <c r="U69" s="58">
        <f>IF($B69&lt;&gt;"M","MorW",IF($B69="M",INT(IF(T69=0,"00",IF(INT(100*T69*VLOOKUP($A69,MAF!$A$4:$J$18,9))/100&lt;1.5,"000",47.8338*(INT(100*T69*VLOOKUP($A69,MAF!$A$4:$J$18,9))/100-1.5)^1.05)))))</f>
        <v>0</v>
      </c>
      <c r="V69" s="16"/>
      <c r="W69" s="58">
        <f>IF($B69&lt;&gt;"M","MorW",IF($B69="M",INT(IF(V69=0,"00",IF(INT(100*V69*VLOOKUP($A69,MAF!$A$4:$J$18,10))/100&lt;1.5,"000",47.8338*(INT(100*V69*VLOOKUP($A69,MAF!$A$4:$J$18,10))/100-1.5)^1.05)))))</f>
        <v>0</v>
      </c>
      <c r="X69" s="16"/>
      <c r="Y69" s="58">
        <f>IF($B69&lt;&gt;"M","MorW",IF($B69="M",INT(IF(X69=0,"00",IF(INT(100*X69*VLOOKUP($A69,MAF!$A$4:$K$18,11))/100&lt;1.5,"000",47.8338*(INT(100*X69*VLOOKUP($A69,MAF!$A$4:$K$18,11))/100-1.5)^1.05)))))</f>
        <v>0</v>
      </c>
    </row>
    <row r="70" spans="2:25" ht="12">
      <c r="B70" s="23" t="s">
        <v>22</v>
      </c>
      <c r="E70" s="57">
        <f t="shared" si="0"/>
        <v>0</v>
      </c>
      <c r="F70" s="16"/>
      <c r="G70" s="58">
        <f>IF($B70&lt;&gt;"M","MorW",IF($B70="M",INT(IF(F70=0,"00",IF(INT(100*F70*VLOOKUP($A70,MAF!$A$4:$J$18,2))/100&lt;1.5,"000",47.8338*(INT(100*F70*VLOOKUP($A70,MAF!$A$4:$J$18,2))/100-1.5)^1.05)))))</f>
        <v>0</v>
      </c>
      <c r="H70" s="16"/>
      <c r="I70" s="58">
        <f>IF($B70&lt;&gt;"M","MorW",IF($B70="M",INT(IF(H70=0,"00",IF(INT(100*H70*VLOOKUP($A70,MAF!$A$4:$J$18,3))/100&lt;1.5,"000",47.8338*(INT(100*H70*VLOOKUP($A70,MAF!$A$4:$J$18,3))/100-1.5)^1.05)))))</f>
        <v>0</v>
      </c>
      <c r="J70" s="16"/>
      <c r="K70" s="58">
        <f>IF($B70&lt;&gt;"M","MorW",IF($B70="M",INT(IF(J70=0,"00",IF(INT(100*J70*VLOOKUP($A70,MAF!$A$4:$J$18,4))/100&lt;1.5,"000",47.8338*(INT(100*J70*VLOOKUP($A70,MAF!$A$4:$J$18,4))/100-1.5)^1.05)))))</f>
        <v>0</v>
      </c>
      <c r="L70" s="16"/>
      <c r="M70" s="58">
        <f>IF($B70&lt;&gt;"M","MorW",IF($B70="M",INT(IF(L70=0,"00",IF(INT(100*L70*VLOOKUP($A70,MAF!$A$4:$J$18,5))/100&lt;1.5,"000",47.8338*(INT(100*L70*VLOOKUP($A70,MAF!$A$4:$J$18,5))/100-1.5)^1.05)))))</f>
        <v>0</v>
      </c>
      <c r="N70" s="16"/>
      <c r="O70" s="58">
        <f>IF($B70&lt;&gt;"M","MorW",IF($B70="M",INT(IF(N70=0,"00",IF(INT(100*N70*VLOOKUP($A70,MAF!$A$4:$J$18,6))/100&lt;1.5,"000",47.8338*(INT(100*N70*VLOOKUP($A70,MAF!$A$4:$J$18,6))/100-1.5)^1.05)))))</f>
        <v>0</v>
      </c>
      <c r="P70" s="16"/>
      <c r="Q70" s="58">
        <f>IF($B70&lt;&gt;"M","MorW",IF($B70="M",INT(IF(P70=0,"00",IF(INT(100*P70*VLOOKUP($A70,MAF!$A$4:$J$18,7))/100&lt;1.5,"000",47.8338*(INT(100*P70*VLOOKUP($A70,MAF!$A$4:$J$18,7))/100-1.5)^1.05)))))</f>
        <v>0</v>
      </c>
      <c r="R70" s="16"/>
      <c r="S70" s="58">
        <f>IF($B70&lt;&gt;"M","MorW",IF($B70="M",INT(IF(R70=0,"00",IF(INT(100*R70*VLOOKUP($A70,MAF!$A$4:$J$18,8))/100&lt;1.5,"000",47.8338*(INT(100*R70*VLOOKUP($A70,MAF!$A$4:$J$18,8))/100-1.5)^1.05)))))</f>
        <v>0</v>
      </c>
      <c r="T70" s="16"/>
      <c r="U70" s="58">
        <f>IF($B70&lt;&gt;"M","MorW",IF($B70="M",INT(IF(T70=0,"00",IF(INT(100*T70*VLOOKUP($A70,MAF!$A$4:$J$18,9))/100&lt;1.5,"000",47.8338*(INT(100*T70*VLOOKUP($A70,MAF!$A$4:$J$18,9))/100-1.5)^1.05)))))</f>
        <v>0</v>
      </c>
      <c r="V70" s="16"/>
      <c r="W70" s="58">
        <f>IF($B70&lt;&gt;"M","MorW",IF($B70="M",INT(IF(V70=0,"00",IF(INT(100*V70*VLOOKUP($A70,MAF!$A$4:$J$18,10))/100&lt;1.5,"000",47.8338*(INT(100*V70*VLOOKUP($A70,MAF!$A$4:$J$18,10))/100-1.5)^1.05)))))</f>
        <v>0</v>
      </c>
      <c r="X70" s="16"/>
      <c r="Y70" s="58">
        <f>IF($B70&lt;&gt;"M","MorW",IF($B70="M",INT(IF(X70=0,"00",IF(INT(100*X70*VLOOKUP($A70,MAF!$A$4:$K$18,11))/100&lt;1.5,"000",47.8338*(INT(100*X70*VLOOKUP($A70,MAF!$A$4:$K$18,11))/100-1.5)^1.05)))))</f>
        <v>0</v>
      </c>
    </row>
    <row r="71" spans="2:25" ht="12">
      <c r="B71" s="23" t="s">
        <v>22</v>
      </c>
      <c r="E71" s="57">
        <f t="shared" si="0"/>
        <v>0</v>
      </c>
      <c r="F71" s="16"/>
      <c r="G71" s="58">
        <f>IF($B71&lt;&gt;"M","MorW",IF($B71="M",INT(IF(F71=0,"00",IF(INT(100*F71*VLOOKUP($A71,MAF!$A$4:$J$18,2))/100&lt;1.5,"000",47.8338*(INT(100*F71*VLOOKUP($A71,MAF!$A$4:$J$18,2))/100-1.5)^1.05)))))</f>
        <v>0</v>
      </c>
      <c r="H71" s="16"/>
      <c r="I71" s="58">
        <f>IF($B71&lt;&gt;"M","MorW",IF($B71="M",INT(IF(H71=0,"00",IF(INT(100*H71*VLOOKUP($A71,MAF!$A$4:$J$18,3))/100&lt;1.5,"000",47.8338*(INT(100*H71*VLOOKUP($A71,MAF!$A$4:$J$18,3))/100-1.5)^1.05)))))</f>
        <v>0</v>
      </c>
      <c r="J71" s="16"/>
      <c r="K71" s="58">
        <f>IF($B71&lt;&gt;"M","MorW",IF($B71="M",INT(IF(J71=0,"00",IF(INT(100*J71*VLOOKUP($A71,MAF!$A$4:$J$18,4))/100&lt;1.5,"000",47.8338*(INT(100*J71*VLOOKUP($A71,MAF!$A$4:$J$18,4))/100-1.5)^1.05)))))</f>
        <v>0</v>
      </c>
      <c r="L71" s="16"/>
      <c r="M71" s="58">
        <f>IF($B71&lt;&gt;"M","MorW",IF($B71="M",INT(IF(L71=0,"00",IF(INT(100*L71*VLOOKUP($A71,MAF!$A$4:$J$18,5))/100&lt;1.5,"000",47.8338*(INT(100*L71*VLOOKUP($A71,MAF!$A$4:$J$18,5))/100-1.5)^1.05)))))</f>
        <v>0</v>
      </c>
      <c r="N71" s="16"/>
      <c r="O71" s="58">
        <f>IF($B71&lt;&gt;"M","MorW",IF($B71="M",INT(IF(N71=0,"00",IF(INT(100*N71*VLOOKUP($A71,MAF!$A$4:$J$18,6))/100&lt;1.5,"000",47.8338*(INT(100*N71*VLOOKUP($A71,MAF!$A$4:$J$18,6))/100-1.5)^1.05)))))</f>
        <v>0</v>
      </c>
      <c r="P71" s="16"/>
      <c r="Q71" s="58">
        <f>IF($B71&lt;&gt;"M","MorW",IF($B71="M",INT(IF(P71=0,"00",IF(INT(100*P71*VLOOKUP($A71,MAF!$A$4:$J$18,7))/100&lt;1.5,"000",47.8338*(INT(100*P71*VLOOKUP($A71,MAF!$A$4:$J$18,7))/100-1.5)^1.05)))))</f>
        <v>0</v>
      </c>
      <c r="R71" s="16"/>
      <c r="S71" s="58">
        <f>IF($B71&lt;&gt;"M","MorW",IF($B71="M",INT(IF(R71=0,"00",IF(INT(100*R71*VLOOKUP($A71,MAF!$A$4:$J$18,8))/100&lt;1.5,"000",47.8338*(INT(100*R71*VLOOKUP($A71,MAF!$A$4:$J$18,8))/100-1.5)^1.05)))))</f>
        <v>0</v>
      </c>
      <c r="T71" s="16"/>
      <c r="U71" s="58">
        <f>IF($B71&lt;&gt;"M","MorW",IF($B71="M",INT(IF(T71=0,"00",IF(INT(100*T71*VLOOKUP($A71,MAF!$A$4:$J$18,9))/100&lt;1.5,"000",47.8338*(INT(100*T71*VLOOKUP($A71,MAF!$A$4:$J$18,9))/100-1.5)^1.05)))))</f>
        <v>0</v>
      </c>
      <c r="V71" s="16"/>
      <c r="W71" s="58">
        <f>IF($B71&lt;&gt;"M","MorW",IF($B71="M",INT(IF(V71=0,"00",IF(INT(100*V71*VLOOKUP($A71,MAF!$A$4:$J$18,10))/100&lt;1.5,"000",47.8338*(INT(100*V71*VLOOKUP($A71,MAF!$A$4:$J$18,10))/100-1.5)^1.05)))))</f>
        <v>0</v>
      </c>
      <c r="X71" s="16"/>
      <c r="Y71" s="58">
        <f>IF($B71&lt;&gt;"M","MorW",IF($B71="M",INT(IF(X71=0,"00",IF(INT(100*X71*VLOOKUP($A71,MAF!$A$4:$K$18,11))/100&lt;1.5,"000",47.8338*(INT(100*X71*VLOOKUP($A71,MAF!$A$4:$K$18,11))/100-1.5)^1.05)))))</f>
        <v>0</v>
      </c>
    </row>
    <row r="72" spans="2:25" ht="12">
      <c r="B72" s="23" t="s">
        <v>22</v>
      </c>
      <c r="E72" s="57">
        <f t="shared" si="0"/>
        <v>0</v>
      </c>
      <c r="F72" s="16"/>
      <c r="G72" s="58">
        <f>IF($B72&lt;&gt;"M","MorW",IF($B72="M",INT(IF(F72=0,"00",IF(INT(100*F72*VLOOKUP($A72,MAF!$A$4:$J$18,2))/100&lt;1.5,"000",47.8338*(INT(100*F72*VLOOKUP($A72,MAF!$A$4:$J$18,2))/100-1.5)^1.05)))))</f>
        <v>0</v>
      </c>
      <c r="H72" s="16"/>
      <c r="I72" s="58">
        <f>IF($B72&lt;&gt;"M","MorW",IF($B72="M",INT(IF(H72=0,"00",IF(INT(100*H72*VLOOKUP($A72,MAF!$A$4:$J$18,3))/100&lt;1.5,"000",47.8338*(INT(100*H72*VLOOKUP($A72,MAF!$A$4:$J$18,3))/100-1.5)^1.05)))))</f>
        <v>0</v>
      </c>
      <c r="J72" s="16"/>
      <c r="K72" s="58">
        <f>IF($B72&lt;&gt;"M","MorW",IF($B72="M",INT(IF(J72=0,"00",IF(INT(100*J72*VLOOKUP($A72,MAF!$A$4:$J$18,4))/100&lt;1.5,"000",47.8338*(INT(100*J72*VLOOKUP($A72,MAF!$A$4:$J$18,4))/100-1.5)^1.05)))))</f>
        <v>0</v>
      </c>
      <c r="L72" s="16"/>
      <c r="M72" s="58">
        <f>IF($B72&lt;&gt;"M","MorW",IF($B72="M",INT(IF(L72=0,"00",IF(INT(100*L72*VLOOKUP($A72,MAF!$A$4:$J$18,5))/100&lt;1.5,"000",47.8338*(INT(100*L72*VLOOKUP($A72,MAF!$A$4:$J$18,5))/100-1.5)^1.05)))))</f>
        <v>0</v>
      </c>
      <c r="N72" s="16"/>
      <c r="O72" s="58">
        <f>IF($B72&lt;&gt;"M","MorW",IF($B72="M",INT(IF(N72=0,"00",IF(INT(100*N72*VLOOKUP($A72,MAF!$A$4:$J$18,6))/100&lt;1.5,"000",47.8338*(INT(100*N72*VLOOKUP($A72,MAF!$A$4:$J$18,6))/100-1.5)^1.05)))))</f>
        <v>0</v>
      </c>
      <c r="P72" s="16"/>
      <c r="Q72" s="58">
        <f>IF($B72&lt;&gt;"M","MorW",IF($B72="M",INT(IF(P72=0,"00",IF(INT(100*P72*VLOOKUP($A72,MAF!$A$4:$J$18,7))/100&lt;1.5,"000",47.8338*(INT(100*P72*VLOOKUP($A72,MAF!$A$4:$J$18,7))/100-1.5)^1.05)))))</f>
        <v>0</v>
      </c>
      <c r="R72" s="16"/>
      <c r="S72" s="58">
        <f>IF($B72&lt;&gt;"M","MorW",IF($B72="M",INT(IF(R72=0,"00",IF(INT(100*R72*VLOOKUP($A72,MAF!$A$4:$J$18,8))/100&lt;1.5,"000",47.8338*(INT(100*R72*VLOOKUP($A72,MAF!$A$4:$J$18,8))/100-1.5)^1.05)))))</f>
        <v>0</v>
      </c>
      <c r="T72" s="16"/>
      <c r="U72" s="58">
        <f>IF($B72&lt;&gt;"M","MorW",IF($B72="M",INT(IF(T72=0,"00",IF(INT(100*T72*VLOOKUP($A72,MAF!$A$4:$J$18,9))/100&lt;1.5,"000",47.8338*(INT(100*T72*VLOOKUP($A72,MAF!$A$4:$J$18,9))/100-1.5)^1.05)))))</f>
        <v>0</v>
      </c>
      <c r="V72" s="16"/>
      <c r="W72" s="58">
        <f>IF($B72&lt;&gt;"M","MorW",IF($B72="M",INT(IF(V72=0,"00",IF(INT(100*V72*VLOOKUP($A72,MAF!$A$4:$J$18,10))/100&lt;1.5,"000",47.8338*(INT(100*V72*VLOOKUP($A72,MAF!$A$4:$J$18,10))/100-1.5)^1.05)))))</f>
        <v>0</v>
      </c>
      <c r="X72" s="16"/>
      <c r="Y72" s="58">
        <f>IF($B72&lt;&gt;"M","MorW",IF($B72="M",INT(IF(X72=0,"00",IF(INT(100*X72*VLOOKUP($A72,MAF!$A$4:$K$18,11))/100&lt;1.5,"000",47.8338*(INT(100*X72*VLOOKUP($A72,MAF!$A$4:$K$18,11))/100-1.5)^1.05)))))</f>
        <v>0</v>
      </c>
    </row>
    <row r="73" spans="2:25" ht="12">
      <c r="B73" s="23" t="s">
        <v>22</v>
      </c>
      <c r="E73" s="57">
        <f t="shared" si="0"/>
        <v>0</v>
      </c>
      <c r="F73" s="16"/>
      <c r="G73" s="58">
        <f>IF($B73&lt;&gt;"M","MorW",IF($B73="M",INT(IF(F73=0,"00",IF(INT(100*F73*VLOOKUP($A73,MAF!$A$4:$J$18,2))/100&lt;1.5,"000",47.8338*(INT(100*F73*VLOOKUP($A73,MAF!$A$4:$J$18,2))/100-1.5)^1.05)))))</f>
        <v>0</v>
      </c>
      <c r="H73" s="16"/>
      <c r="I73" s="58">
        <f>IF($B73&lt;&gt;"M","MorW",IF($B73="M",INT(IF(H73=0,"00",IF(INT(100*H73*VLOOKUP($A73,MAF!$A$4:$J$18,3))/100&lt;1.5,"000",47.8338*(INT(100*H73*VLOOKUP($A73,MAF!$A$4:$J$18,3))/100-1.5)^1.05)))))</f>
        <v>0</v>
      </c>
      <c r="J73" s="16"/>
      <c r="K73" s="58">
        <f>IF($B73&lt;&gt;"M","MorW",IF($B73="M",INT(IF(J73=0,"00",IF(INT(100*J73*VLOOKUP($A73,MAF!$A$4:$J$18,4))/100&lt;1.5,"000",47.8338*(INT(100*J73*VLOOKUP($A73,MAF!$A$4:$J$18,4))/100-1.5)^1.05)))))</f>
        <v>0</v>
      </c>
      <c r="L73" s="16"/>
      <c r="M73" s="58">
        <f>IF($B73&lt;&gt;"M","MorW",IF($B73="M",INT(IF(L73=0,"00",IF(INT(100*L73*VLOOKUP($A73,MAF!$A$4:$J$18,5))/100&lt;1.5,"000",47.8338*(INT(100*L73*VLOOKUP($A73,MAF!$A$4:$J$18,5))/100-1.5)^1.05)))))</f>
        <v>0</v>
      </c>
      <c r="N73" s="16"/>
      <c r="O73" s="58">
        <f>IF($B73&lt;&gt;"M","MorW",IF($B73="M",INT(IF(N73=0,"00",IF(INT(100*N73*VLOOKUP($A73,MAF!$A$4:$J$18,6))/100&lt;1.5,"000",47.8338*(INT(100*N73*VLOOKUP($A73,MAF!$A$4:$J$18,6))/100-1.5)^1.05)))))</f>
        <v>0</v>
      </c>
      <c r="P73" s="16"/>
      <c r="Q73" s="58">
        <f>IF($B73&lt;&gt;"M","MorW",IF($B73="M",INT(IF(P73=0,"00",IF(INT(100*P73*VLOOKUP($A73,MAF!$A$4:$J$18,7))/100&lt;1.5,"000",47.8338*(INT(100*P73*VLOOKUP($A73,MAF!$A$4:$J$18,7))/100-1.5)^1.05)))))</f>
        <v>0</v>
      </c>
      <c r="R73" s="16"/>
      <c r="S73" s="58">
        <f>IF($B73&lt;&gt;"M","MorW",IF($B73="M",INT(IF(R73=0,"00",IF(INT(100*R73*VLOOKUP($A73,MAF!$A$4:$J$18,8))/100&lt;1.5,"000",47.8338*(INT(100*R73*VLOOKUP($A73,MAF!$A$4:$J$18,8))/100-1.5)^1.05)))))</f>
        <v>0</v>
      </c>
      <c r="T73" s="16"/>
      <c r="U73" s="58">
        <f>IF($B73&lt;&gt;"M","MorW",IF($B73="M",INT(IF(T73=0,"00",IF(INT(100*T73*VLOOKUP($A73,MAF!$A$4:$J$18,9))/100&lt;1.5,"000",47.8338*(INT(100*T73*VLOOKUP($A73,MAF!$A$4:$J$18,9))/100-1.5)^1.05)))))</f>
        <v>0</v>
      </c>
      <c r="V73" s="16"/>
      <c r="W73" s="58">
        <f>IF($B73&lt;&gt;"M","MorW",IF($B73="M",INT(IF(V73=0,"00",IF(INT(100*V73*VLOOKUP($A73,MAF!$A$4:$J$18,10))/100&lt;1.5,"000",47.8338*(INT(100*V73*VLOOKUP($A73,MAF!$A$4:$J$18,10))/100-1.5)^1.05)))))</f>
        <v>0</v>
      </c>
      <c r="X73" s="16"/>
      <c r="Y73" s="58">
        <f>IF($B73&lt;&gt;"M","MorW",IF($B73="M",INT(IF(X73=0,"00",IF(INT(100*X73*VLOOKUP($A73,MAF!$A$4:$K$18,11))/100&lt;1.5,"000",47.8338*(INT(100*X73*VLOOKUP($A73,MAF!$A$4:$K$18,11))/100-1.5)^1.05)))))</f>
        <v>0</v>
      </c>
    </row>
    <row r="74" spans="2:25" ht="12">
      <c r="B74" s="23" t="s">
        <v>22</v>
      </c>
      <c r="E74" s="57">
        <f t="shared" si="0"/>
        <v>0</v>
      </c>
      <c r="F74" s="16"/>
      <c r="G74" s="58">
        <f>IF($B74&lt;&gt;"M","MorW",IF($B74="M",INT(IF(F74=0,"00",IF(INT(100*F74*VLOOKUP($A74,MAF!$A$4:$J$18,2))/100&lt;1.5,"000",47.8338*(INT(100*F74*VLOOKUP($A74,MAF!$A$4:$J$18,2))/100-1.5)^1.05)))))</f>
        <v>0</v>
      </c>
      <c r="H74" s="16"/>
      <c r="I74" s="58">
        <f>IF($B74&lt;&gt;"M","MorW",IF($B74="M",INT(IF(H74=0,"00",IF(INT(100*H74*VLOOKUP($A74,MAF!$A$4:$J$18,3))/100&lt;1.5,"000",47.8338*(INT(100*H74*VLOOKUP($A74,MAF!$A$4:$J$18,3))/100-1.5)^1.05)))))</f>
        <v>0</v>
      </c>
      <c r="J74" s="16"/>
      <c r="K74" s="58">
        <f>IF($B74&lt;&gt;"M","MorW",IF($B74="M",INT(IF(J74=0,"00",IF(INT(100*J74*VLOOKUP($A74,MAF!$A$4:$J$18,4))/100&lt;1.5,"000",47.8338*(INT(100*J74*VLOOKUP($A74,MAF!$A$4:$J$18,4))/100-1.5)^1.05)))))</f>
        <v>0</v>
      </c>
      <c r="L74" s="16"/>
      <c r="M74" s="58">
        <f>IF($B74&lt;&gt;"M","MorW",IF($B74="M",INT(IF(L74=0,"00",IF(INT(100*L74*VLOOKUP($A74,MAF!$A$4:$J$18,5))/100&lt;1.5,"000",47.8338*(INT(100*L74*VLOOKUP($A74,MAF!$A$4:$J$18,5))/100-1.5)^1.05)))))</f>
        <v>0</v>
      </c>
      <c r="N74" s="16"/>
      <c r="O74" s="58">
        <f>IF($B74&lt;&gt;"M","MorW",IF($B74="M",INT(IF(N74=0,"00",IF(INT(100*N74*VLOOKUP($A74,MAF!$A$4:$J$18,6))/100&lt;1.5,"000",47.8338*(INT(100*N74*VLOOKUP($A74,MAF!$A$4:$J$18,6))/100-1.5)^1.05)))))</f>
        <v>0</v>
      </c>
      <c r="P74" s="16"/>
      <c r="Q74" s="58">
        <f>IF($B74&lt;&gt;"M","MorW",IF($B74="M",INT(IF(P74=0,"00",IF(INT(100*P74*VLOOKUP($A74,MAF!$A$4:$J$18,7))/100&lt;1.5,"000",47.8338*(INT(100*P74*VLOOKUP($A74,MAF!$A$4:$J$18,7))/100-1.5)^1.05)))))</f>
        <v>0</v>
      </c>
      <c r="R74" s="16"/>
      <c r="S74" s="58">
        <f>IF($B74&lt;&gt;"M","MorW",IF($B74="M",INT(IF(R74=0,"00",IF(INT(100*R74*VLOOKUP($A74,MAF!$A$4:$J$18,8))/100&lt;1.5,"000",47.8338*(INT(100*R74*VLOOKUP($A74,MAF!$A$4:$J$18,8))/100-1.5)^1.05)))))</f>
        <v>0</v>
      </c>
      <c r="T74" s="16"/>
      <c r="U74" s="58">
        <f>IF($B74&lt;&gt;"M","MorW",IF($B74="M",INT(IF(T74=0,"00",IF(INT(100*T74*VLOOKUP($A74,MAF!$A$4:$J$18,9))/100&lt;1.5,"000",47.8338*(INT(100*T74*VLOOKUP($A74,MAF!$A$4:$J$18,9))/100-1.5)^1.05)))))</f>
        <v>0</v>
      </c>
      <c r="V74" s="16"/>
      <c r="W74" s="58">
        <f>IF($B74&lt;&gt;"M","MorW",IF($B74="M",INT(IF(V74=0,"00",IF(INT(100*V74*VLOOKUP($A74,MAF!$A$4:$J$18,10))/100&lt;1.5,"000",47.8338*(INT(100*V74*VLOOKUP($A74,MAF!$A$4:$J$18,10))/100-1.5)^1.05)))))</f>
        <v>0</v>
      </c>
      <c r="X74" s="16"/>
      <c r="Y74" s="58">
        <f>IF($B74&lt;&gt;"M","MorW",IF($B74="M",INT(IF(X74=0,"00",IF(INT(100*X74*VLOOKUP($A74,MAF!$A$4:$K$18,11))/100&lt;1.5,"000",47.8338*(INT(100*X74*VLOOKUP($A74,MAF!$A$4:$K$18,11))/100-1.5)^1.05)))))</f>
        <v>0</v>
      </c>
    </row>
    <row r="75" spans="2:25" ht="12">
      <c r="B75" s="23" t="s">
        <v>22</v>
      </c>
      <c r="E75" s="57">
        <f t="shared" si="0"/>
        <v>0</v>
      </c>
      <c r="F75" s="16"/>
      <c r="G75" s="58">
        <f>IF($B75&lt;&gt;"M","MorW",IF($B75="M",INT(IF(F75=0,"00",IF(INT(100*F75*VLOOKUP($A75,MAF!$A$4:$J$18,2))/100&lt;1.5,"000",47.8338*(INT(100*F75*VLOOKUP($A75,MAF!$A$4:$J$18,2))/100-1.5)^1.05)))))</f>
        <v>0</v>
      </c>
      <c r="H75" s="16"/>
      <c r="I75" s="58">
        <f>IF($B75&lt;&gt;"M","MorW",IF($B75="M",INT(IF(H75=0,"00",IF(INT(100*H75*VLOOKUP($A75,MAF!$A$4:$J$18,3))/100&lt;1.5,"000",47.8338*(INT(100*H75*VLOOKUP($A75,MAF!$A$4:$J$18,3))/100-1.5)^1.05)))))</f>
        <v>0</v>
      </c>
      <c r="J75" s="16"/>
      <c r="K75" s="58">
        <f>IF($B75&lt;&gt;"M","MorW",IF($B75="M",INT(IF(J75=0,"00",IF(INT(100*J75*VLOOKUP($A75,MAF!$A$4:$J$18,4))/100&lt;1.5,"000",47.8338*(INT(100*J75*VLOOKUP($A75,MAF!$A$4:$J$18,4))/100-1.5)^1.05)))))</f>
        <v>0</v>
      </c>
      <c r="L75" s="16"/>
      <c r="M75" s="58">
        <f>IF($B75&lt;&gt;"M","MorW",IF($B75="M",INT(IF(L75=0,"00",IF(INT(100*L75*VLOOKUP($A75,MAF!$A$4:$J$18,5))/100&lt;1.5,"000",47.8338*(INT(100*L75*VLOOKUP($A75,MAF!$A$4:$J$18,5))/100-1.5)^1.05)))))</f>
        <v>0</v>
      </c>
      <c r="N75" s="16"/>
      <c r="O75" s="58">
        <f>IF($B75&lt;&gt;"M","MorW",IF($B75="M",INT(IF(N75=0,"00",IF(INT(100*N75*VLOOKUP($A75,MAF!$A$4:$J$18,6))/100&lt;1.5,"000",47.8338*(INT(100*N75*VLOOKUP($A75,MAF!$A$4:$J$18,6))/100-1.5)^1.05)))))</f>
        <v>0</v>
      </c>
      <c r="P75" s="16"/>
      <c r="Q75" s="58">
        <f>IF($B75&lt;&gt;"M","MorW",IF($B75="M",INT(IF(P75=0,"00",IF(INT(100*P75*VLOOKUP($A75,MAF!$A$4:$J$18,7))/100&lt;1.5,"000",47.8338*(INT(100*P75*VLOOKUP($A75,MAF!$A$4:$J$18,7))/100-1.5)^1.05)))))</f>
        <v>0</v>
      </c>
      <c r="R75" s="16"/>
      <c r="S75" s="58">
        <f>IF($B75&lt;&gt;"M","MorW",IF($B75="M",INT(IF(R75=0,"00",IF(INT(100*R75*VLOOKUP($A75,MAF!$A$4:$J$18,8))/100&lt;1.5,"000",47.8338*(INT(100*R75*VLOOKUP($A75,MAF!$A$4:$J$18,8))/100-1.5)^1.05)))))</f>
        <v>0</v>
      </c>
      <c r="T75" s="16"/>
      <c r="U75" s="58">
        <f>IF($B75&lt;&gt;"M","MorW",IF($B75="M",INT(IF(T75=0,"00",IF(INT(100*T75*VLOOKUP($A75,MAF!$A$4:$J$18,9))/100&lt;1.5,"000",47.8338*(INT(100*T75*VLOOKUP($A75,MAF!$A$4:$J$18,9))/100-1.5)^1.05)))))</f>
        <v>0</v>
      </c>
      <c r="V75" s="16"/>
      <c r="W75" s="58">
        <f>IF($B75&lt;&gt;"M","MorW",IF($B75="M",INT(IF(V75=0,"00",IF(INT(100*V75*VLOOKUP($A75,MAF!$A$4:$J$18,10))/100&lt;1.5,"000",47.8338*(INT(100*V75*VLOOKUP($A75,MAF!$A$4:$J$18,10))/100-1.5)^1.05)))))</f>
        <v>0</v>
      </c>
      <c r="X75" s="16"/>
      <c r="Y75" s="58">
        <f>IF($B75&lt;&gt;"M","MorW",IF($B75="M",INT(IF(X75=0,"00",IF(INT(100*X75*VLOOKUP($A75,MAF!$A$4:$K$18,11))/100&lt;1.5,"000",47.8338*(INT(100*X75*VLOOKUP($A75,MAF!$A$4:$K$18,11))/100-1.5)^1.05)))))</f>
        <v>0</v>
      </c>
    </row>
    <row r="76" spans="2:25" ht="12">
      <c r="B76" s="23" t="s">
        <v>22</v>
      </c>
      <c r="E76" s="57">
        <f t="shared" si="0"/>
        <v>0</v>
      </c>
      <c r="F76" s="16"/>
      <c r="G76" s="58">
        <f>IF($B76&lt;&gt;"M","MorW",IF($B76="M",INT(IF(F76=0,"00",IF(INT(100*F76*VLOOKUP($A76,MAF!$A$4:$J$18,2))/100&lt;1.5,"000",47.8338*(INT(100*F76*VLOOKUP($A76,MAF!$A$4:$J$18,2))/100-1.5)^1.05)))))</f>
        <v>0</v>
      </c>
      <c r="H76" s="16"/>
      <c r="I76" s="58">
        <f>IF($B76&lt;&gt;"M","MorW",IF($B76="M",INT(IF(H76=0,"00",IF(INT(100*H76*VLOOKUP($A76,MAF!$A$4:$J$18,3))/100&lt;1.5,"000",47.8338*(INT(100*H76*VLOOKUP($A76,MAF!$A$4:$J$18,3))/100-1.5)^1.05)))))</f>
        <v>0</v>
      </c>
      <c r="J76" s="16"/>
      <c r="K76" s="58">
        <f>IF($B76&lt;&gt;"M","MorW",IF($B76="M",INT(IF(J76=0,"00",IF(INT(100*J76*VLOOKUP($A76,MAF!$A$4:$J$18,4))/100&lt;1.5,"000",47.8338*(INT(100*J76*VLOOKUP($A76,MAF!$A$4:$J$18,4))/100-1.5)^1.05)))))</f>
        <v>0</v>
      </c>
      <c r="L76" s="16"/>
      <c r="M76" s="58">
        <f>IF($B76&lt;&gt;"M","MorW",IF($B76="M",INT(IF(L76=0,"00",IF(INT(100*L76*VLOOKUP($A76,MAF!$A$4:$J$18,5))/100&lt;1.5,"000",47.8338*(INT(100*L76*VLOOKUP($A76,MAF!$A$4:$J$18,5))/100-1.5)^1.05)))))</f>
        <v>0</v>
      </c>
      <c r="N76" s="16"/>
      <c r="O76" s="58">
        <f>IF($B76&lt;&gt;"M","MorW",IF($B76="M",INT(IF(N76=0,"00",IF(INT(100*N76*VLOOKUP($A76,MAF!$A$4:$J$18,6))/100&lt;1.5,"000",47.8338*(INT(100*N76*VLOOKUP($A76,MAF!$A$4:$J$18,6))/100-1.5)^1.05)))))</f>
        <v>0</v>
      </c>
      <c r="P76" s="16"/>
      <c r="Q76" s="58">
        <f>IF($B76&lt;&gt;"M","MorW",IF($B76="M",INT(IF(P76=0,"00",IF(INT(100*P76*VLOOKUP($A76,MAF!$A$4:$J$18,7))/100&lt;1.5,"000",47.8338*(INT(100*P76*VLOOKUP($A76,MAF!$A$4:$J$18,7))/100-1.5)^1.05)))))</f>
        <v>0</v>
      </c>
      <c r="R76" s="16"/>
      <c r="S76" s="58">
        <f>IF($B76&lt;&gt;"M","MorW",IF($B76="M",INT(IF(R76=0,"00",IF(INT(100*R76*VLOOKUP($A76,MAF!$A$4:$J$18,8))/100&lt;1.5,"000",47.8338*(INT(100*R76*VLOOKUP($A76,MAF!$A$4:$J$18,8))/100-1.5)^1.05)))))</f>
        <v>0</v>
      </c>
      <c r="T76" s="16"/>
      <c r="U76" s="58">
        <f>IF($B76&lt;&gt;"M","MorW",IF($B76="M",INT(IF(T76=0,"00",IF(INT(100*T76*VLOOKUP($A76,MAF!$A$4:$J$18,9))/100&lt;1.5,"000",47.8338*(INT(100*T76*VLOOKUP($A76,MAF!$A$4:$J$18,9))/100-1.5)^1.05)))))</f>
        <v>0</v>
      </c>
      <c r="V76" s="16"/>
      <c r="W76" s="58">
        <f>IF($B76&lt;&gt;"M","MorW",IF($B76="M",INT(IF(V76=0,"00",IF(INT(100*V76*VLOOKUP($A76,MAF!$A$4:$J$18,10))/100&lt;1.5,"000",47.8338*(INT(100*V76*VLOOKUP($A76,MAF!$A$4:$J$18,10))/100-1.5)^1.05)))))</f>
        <v>0</v>
      </c>
      <c r="X76" s="16"/>
      <c r="Y76" s="58">
        <f>IF($B76&lt;&gt;"M","MorW",IF($B76="M",INT(IF(X76=0,"00",IF(INT(100*X76*VLOOKUP($A76,MAF!$A$4:$K$18,11))/100&lt;1.5,"000",47.8338*(INT(100*X76*VLOOKUP($A76,MAF!$A$4:$K$18,11))/100-1.5)^1.05)))))</f>
        <v>0</v>
      </c>
    </row>
    <row r="77" spans="2:25" ht="12">
      <c r="B77" s="23" t="s">
        <v>22</v>
      </c>
      <c r="E77" s="57">
        <f t="shared" si="0"/>
        <v>0</v>
      </c>
      <c r="F77" s="16"/>
      <c r="G77" s="58">
        <f>IF($B77&lt;&gt;"M","MorW",IF($B77="M",INT(IF(F77=0,"00",IF(INT(100*F77*VLOOKUP($A77,MAF!$A$4:$J$18,2))/100&lt;1.5,"000",47.8338*(INT(100*F77*VLOOKUP($A77,MAF!$A$4:$J$18,2))/100-1.5)^1.05)))))</f>
        <v>0</v>
      </c>
      <c r="H77" s="16"/>
      <c r="I77" s="58">
        <f>IF($B77&lt;&gt;"M","MorW",IF($B77="M",INT(IF(H77=0,"00",IF(INT(100*H77*VLOOKUP($A77,MAF!$A$4:$J$18,3))/100&lt;1.5,"000",47.8338*(INT(100*H77*VLOOKUP($A77,MAF!$A$4:$J$18,3))/100-1.5)^1.05)))))</f>
        <v>0</v>
      </c>
      <c r="J77" s="16"/>
      <c r="K77" s="58">
        <f>IF($B77&lt;&gt;"M","MorW",IF($B77="M",INT(IF(J77=0,"00",IF(INT(100*J77*VLOOKUP($A77,MAF!$A$4:$J$18,4))/100&lt;1.5,"000",47.8338*(INT(100*J77*VLOOKUP($A77,MAF!$A$4:$J$18,4))/100-1.5)^1.05)))))</f>
        <v>0</v>
      </c>
      <c r="L77" s="16"/>
      <c r="M77" s="58">
        <f>IF($B77&lt;&gt;"M","MorW",IF($B77="M",INT(IF(L77=0,"00",IF(INT(100*L77*VLOOKUP($A77,MAF!$A$4:$J$18,5))/100&lt;1.5,"000",47.8338*(INT(100*L77*VLOOKUP($A77,MAF!$A$4:$J$18,5))/100-1.5)^1.05)))))</f>
        <v>0</v>
      </c>
      <c r="N77" s="16"/>
      <c r="O77" s="58">
        <f>IF($B77&lt;&gt;"M","MorW",IF($B77="M",INT(IF(N77=0,"00",IF(INT(100*N77*VLOOKUP($A77,MAF!$A$4:$J$18,6))/100&lt;1.5,"000",47.8338*(INT(100*N77*VLOOKUP($A77,MAF!$A$4:$J$18,6))/100-1.5)^1.05)))))</f>
        <v>0</v>
      </c>
      <c r="P77" s="16"/>
      <c r="Q77" s="58">
        <f>IF($B77&lt;&gt;"M","MorW",IF($B77="M",INT(IF(P77=0,"00",IF(INT(100*P77*VLOOKUP($A77,MAF!$A$4:$J$18,7))/100&lt;1.5,"000",47.8338*(INT(100*P77*VLOOKUP($A77,MAF!$A$4:$J$18,7))/100-1.5)^1.05)))))</f>
        <v>0</v>
      </c>
      <c r="R77" s="16"/>
      <c r="S77" s="58">
        <f>IF($B77&lt;&gt;"M","MorW",IF($B77="M",INT(IF(R77=0,"00",IF(INT(100*R77*VLOOKUP($A77,MAF!$A$4:$J$18,8))/100&lt;1.5,"000",47.8338*(INT(100*R77*VLOOKUP($A77,MAF!$A$4:$J$18,8))/100-1.5)^1.05)))))</f>
        <v>0</v>
      </c>
      <c r="T77" s="16"/>
      <c r="U77" s="58">
        <f>IF($B77&lt;&gt;"M","MorW",IF($B77="M",INT(IF(T77=0,"00",IF(INT(100*T77*VLOOKUP($A77,MAF!$A$4:$J$18,9))/100&lt;1.5,"000",47.8338*(INT(100*T77*VLOOKUP($A77,MAF!$A$4:$J$18,9))/100-1.5)^1.05)))))</f>
        <v>0</v>
      </c>
      <c r="V77" s="16"/>
      <c r="W77" s="58">
        <f>IF($B77&lt;&gt;"M","MorW",IF($B77="M",INT(IF(V77=0,"00",IF(INT(100*V77*VLOOKUP($A77,MAF!$A$4:$J$18,10))/100&lt;1.5,"000",47.8338*(INT(100*V77*VLOOKUP($A77,MAF!$A$4:$J$18,10))/100-1.5)^1.05)))))</f>
        <v>0</v>
      </c>
      <c r="X77" s="16"/>
      <c r="Y77" s="58">
        <f>IF($B77&lt;&gt;"M","MorW",IF($B77="M",INT(IF(X77=0,"00",IF(INT(100*X77*VLOOKUP($A77,MAF!$A$4:$K$18,11))/100&lt;1.5,"000",47.8338*(INT(100*X77*VLOOKUP($A77,MAF!$A$4:$K$18,11))/100-1.5)^1.05)))))</f>
        <v>0</v>
      </c>
    </row>
    <row r="78" spans="2:25" ht="12">
      <c r="B78" s="23" t="s">
        <v>22</v>
      </c>
      <c r="E78" s="57">
        <f t="shared" si="0"/>
        <v>0</v>
      </c>
      <c r="F78" s="16"/>
      <c r="G78" s="58">
        <f>IF($B78&lt;&gt;"M","MorW",IF($B78="M",INT(IF(F78=0,"00",IF(INT(100*F78*VLOOKUP($A78,MAF!$A$4:$J$18,2))/100&lt;1.5,"000",47.8338*(INT(100*F78*VLOOKUP($A78,MAF!$A$4:$J$18,2))/100-1.5)^1.05)))))</f>
        <v>0</v>
      </c>
      <c r="H78" s="16"/>
      <c r="I78" s="58">
        <f>IF($B78&lt;&gt;"M","MorW",IF($B78="M",INT(IF(H78=0,"00",IF(INT(100*H78*VLOOKUP($A78,MAF!$A$4:$J$18,3))/100&lt;1.5,"000",47.8338*(INT(100*H78*VLOOKUP($A78,MAF!$A$4:$J$18,3))/100-1.5)^1.05)))))</f>
        <v>0</v>
      </c>
      <c r="J78" s="16"/>
      <c r="K78" s="58">
        <f>IF($B78&lt;&gt;"M","MorW",IF($B78="M",INT(IF(J78=0,"00",IF(INT(100*J78*VLOOKUP($A78,MAF!$A$4:$J$18,4))/100&lt;1.5,"000",47.8338*(INT(100*J78*VLOOKUP($A78,MAF!$A$4:$J$18,4))/100-1.5)^1.05)))))</f>
        <v>0</v>
      </c>
      <c r="L78" s="16"/>
      <c r="M78" s="58">
        <f>IF($B78&lt;&gt;"M","MorW",IF($B78="M",INT(IF(L78=0,"00",IF(INT(100*L78*VLOOKUP($A78,MAF!$A$4:$J$18,5))/100&lt;1.5,"000",47.8338*(INT(100*L78*VLOOKUP($A78,MAF!$A$4:$J$18,5))/100-1.5)^1.05)))))</f>
        <v>0</v>
      </c>
      <c r="N78" s="16"/>
      <c r="O78" s="58">
        <f>IF($B78&lt;&gt;"M","MorW",IF($B78="M",INT(IF(N78=0,"00",IF(INT(100*N78*VLOOKUP($A78,MAF!$A$4:$J$18,6))/100&lt;1.5,"000",47.8338*(INT(100*N78*VLOOKUP($A78,MAF!$A$4:$J$18,6))/100-1.5)^1.05)))))</f>
        <v>0</v>
      </c>
      <c r="P78" s="16"/>
      <c r="Q78" s="58">
        <f>IF($B78&lt;&gt;"M","MorW",IF($B78="M",INT(IF(P78=0,"00",IF(INT(100*P78*VLOOKUP($A78,MAF!$A$4:$J$18,7))/100&lt;1.5,"000",47.8338*(INT(100*P78*VLOOKUP($A78,MAF!$A$4:$J$18,7))/100-1.5)^1.05)))))</f>
        <v>0</v>
      </c>
      <c r="R78" s="16"/>
      <c r="S78" s="58">
        <f>IF($B78&lt;&gt;"M","MorW",IF($B78="M",INT(IF(R78=0,"00",IF(INT(100*R78*VLOOKUP($A78,MAF!$A$4:$J$18,8))/100&lt;1.5,"000",47.8338*(INT(100*R78*VLOOKUP($A78,MAF!$A$4:$J$18,8))/100-1.5)^1.05)))))</f>
        <v>0</v>
      </c>
      <c r="T78" s="16"/>
      <c r="U78" s="58">
        <f>IF($B78&lt;&gt;"M","MorW",IF($B78="M",INT(IF(T78=0,"00",IF(INT(100*T78*VLOOKUP($A78,MAF!$A$4:$J$18,9))/100&lt;1.5,"000",47.8338*(INT(100*T78*VLOOKUP($A78,MAF!$A$4:$J$18,9))/100-1.5)^1.05)))))</f>
        <v>0</v>
      </c>
      <c r="V78" s="16"/>
      <c r="W78" s="58">
        <f>IF($B78&lt;&gt;"M","MorW",IF($B78="M",INT(IF(V78=0,"00",IF(INT(100*V78*VLOOKUP($A78,MAF!$A$4:$J$18,10))/100&lt;1.5,"000",47.8338*(INT(100*V78*VLOOKUP($A78,MAF!$A$4:$J$18,10))/100-1.5)^1.05)))))</f>
        <v>0</v>
      </c>
      <c r="X78" s="16"/>
      <c r="Y78" s="58">
        <f>IF($B78&lt;&gt;"M","MorW",IF($B78="M",INT(IF(X78=0,"00",IF(INT(100*X78*VLOOKUP($A78,MAF!$A$4:$K$18,11))/100&lt;1.5,"000",47.8338*(INT(100*X78*VLOOKUP($A78,MAF!$A$4:$K$18,11))/100-1.5)^1.05)))))</f>
        <v>0</v>
      </c>
    </row>
    <row r="79" spans="2:25" ht="12">
      <c r="B79" s="23" t="s">
        <v>22</v>
      </c>
      <c r="E79" s="57">
        <f t="shared" si="0"/>
        <v>0</v>
      </c>
      <c r="F79" s="16"/>
      <c r="G79" s="58">
        <f>IF($B79&lt;&gt;"M","MorW",IF($B79="M",INT(IF(F79=0,"00",IF(INT(100*F79*VLOOKUP($A79,MAF!$A$4:$J$18,2))/100&lt;1.5,"000",47.8338*(INT(100*F79*VLOOKUP($A79,MAF!$A$4:$J$18,2))/100-1.5)^1.05)))))</f>
        <v>0</v>
      </c>
      <c r="H79" s="16"/>
      <c r="I79" s="58">
        <f>IF($B79&lt;&gt;"M","MorW",IF($B79="M",INT(IF(H79=0,"00",IF(INT(100*H79*VLOOKUP($A79,MAF!$A$4:$J$18,3))/100&lt;1.5,"000",47.8338*(INT(100*H79*VLOOKUP($A79,MAF!$A$4:$J$18,3))/100-1.5)^1.05)))))</f>
        <v>0</v>
      </c>
      <c r="J79" s="16"/>
      <c r="K79" s="58">
        <f>IF($B79&lt;&gt;"M","MorW",IF($B79="M",INT(IF(J79=0,"00",IF(INT(100*J79*VLOOKUP($A79,MAF!$A$4:$J$18,4))/100&lt;1.5,"000",47.8338*(INT(100*J79*VLOOKUP($A79,MAF!$A$4:$J$18,4))/100-1.5)^1.05)))))</f>
        <v>0</v>
      </c>
      <c r="L79" s="16"/>
      <c r="M79" s="58">
        <f>IF($B79&lt;&gt;"M","MorW",IF($B79="M",INT(IF(L79=0,"00",IF(INT(100*L79*VLOOKUP($A79,MAF!$A$4:$J$18,5))/100&lt;1.5,"000",47.8338*(INT(100*L79*VLOOKUP($A79,MAF!$A$4:$J$18,5))/100-1.5)^1.05)))))</f>
        <v>0</v>
      </c>
      <c r="N79" s="16"/>
      <c r="O79" s="58">
        <f>IF($B79&lt;&gt;"M","MorW",IF($B79="M",INT(IF(N79=0,"00",IF(INT(100*N79*VLOOKUP($A79,MAF!$A$4:$J$18,6))/100&lt;1.5,"000",47.8338*(INT(100*N79*VLOOKUP($A79,MAF!$A$4:$J$18,6))/100-1.5)^1.05)))))</f>
        <v>0</v>
      </c>
      <c r="P79" s="16"/>
      <c r="Q79" s="58">
        <f>IF($B79&lt;&gt;"M","MorW",IF($B79="M",INT(IF(P79=0,"00",IF(INT(100*P79*VLOOKUP($A79,MAF!$A$4:$J$18,7))/100&lt;1.5,"000",47.8338*(INT(100*P79*VLOOKUP($A79,MAF!$A$4:$J$18,7))/100-1.5)^1.05)))))</f>
        <v>0</v>
      </c>
      <c r="R79" s="16"/>
      <c r="S79" s="58">
        <f>IF($B79&lt;&gt;"M","MorW",IF($B79="M",INT(IF(R79=0,"00",IF(INT(100*R79*VLOOKUP($A79,MAF!$A$4:$J$18,8))/100&lt;1.5,"000",47.8338*(INT(100*R79*VLOOKUP($A79,MAF!$A$4:$J$18,8))/100-1.5)^1.05)))))</f>
        <v>0</v>
      </c>
      <c r="T79" s="16"/>
      <c r="U79" s="58">
        <f>IF($B79&lt;&gt;"M","MorW",IF($B79="M",INT(IF(T79=0,"00",IF(INT(100*T79*VLOOKUP($A79,MAF!$A$4:$J$18,9))/100&lt;1.5,"000",47.8338*(INT(100*T79*VLOOKUP($A79,MAF!$A$4:$J$18,9))/100-1.5)^1.05)))))</f>
        <v>0</v>
      </c>
      <c r="V79" s="16"/>
      <c r="W79" s="58">
        <f>IF($B79&lt;&gt;"M","MorW",IF($B79="M",INT(IF(V79=0,"00",IF(INT(100*V79*VLOOKUP($A79,MAF!$A$4:$J$18,10))/100&lt;1.5,"000",47.8338*(INT(100*V79*VLOOKUP($A79,MAF!$A$4:$J$18,10))/100-1.5)^1.05)))))</f>
        <v>0</v>
      </c>
      <c r="X79" s="16"/>
      <c r="Y79" s="58">
        <f>IF($B79&lt;&gt;"M","MorW",IF($B79="M",INT(IF(X79=0,"00",IF(INT(100*X79*VLOOKUP($A79,MAF!$A$4:$K$18,11))/100&lt;1.5,"000",47.8338*(INT(100*X79*VLOOKUP($A79,MAF!$A$4:$K$18,11))/100-1.5)^1.05)))))</f>
        <v>0</v>
      </c>
    </row>
    <row r="80" spans="2:25" ht="12">
      <c r="B80" s="23" t="s">
        <v>22</v>
      </c>
      <c r="E80" s="57">
        <f t="shared" si="0"/>
        <v>0</v>
      </c>
      <c r="F80" s="16"/>
      <c r="G80" s="58">
        <f>IF($B80&lt;&gt;"M","MorW",IF($B80="M",INT(IF(F80=0,"00",IF(INT(100*F80*VLOOKUP($A80,MAF!$A$4:$J$18,2))/100&lt;1.5,"000",47.8338*(INT(100*F80*VLOOKUP($A80,MAF!$A$4:$J$18,2))/100-1.5)^1.05)))))</f>
        <v>0</v>
      </c>
      <c r="H80" s="16"/>
      <c r="I80" s="58">
        <f>IF($B80&lt;&gt;"M","MorW",IF($B80="M",INT(IF(H80=0,"00",IF(INT(100*H80*VLOOKUP($A80,MAF!$A$4:$J$18,3))/100&lt;1.5,"000",47.8338*(INT(100*H80*VLOOKUP($A80,MAF!$A$4:$J$18,3))/100-1.5)^1.05)))))</f>
        <v>0</v>
      </c>
      <c r="J80" s="16"/>
      <c r="K80" s="58">
        <f>IF($B80&lt;&gt;"M","MorW",IF($B80="M",INT(IF(J80=0,"00",IF(INT(100*J80*VLOOKUP($A80,MAF!$A$4:$J$18,4))/100&lt;1.5,"000",47.8338*(INT(100*J80*VLOOKUP($A80,MAF!$A$4:$J$18,4))/100-1.5)^1.05)))))</f>
        <v>0</v>
      </c>
      <c r="L80" s="16"/>
      <c r="M80" s="58">
        <f>IF($B80&lt;&gt;"M","MorW",IF($B80="M",INT(IF(L80=0,"00",IF(INT(100*L80*VLOOKUP($A80,MAF!$A$4:$J$18,5))/100&lt;1.5,"000",47.8338*(INT(100*L80*VLOOKUP($A80,MAF!$A$4:$J$18,5))/100-1.5)^1.05)))))</f>
        <v>0</v>
      </c>
      <c r="N80" s="16"/>
      <c r="O80" s="58">
        <f>IF($B80&lt;&gt;"M","MorW",IF($B80="M",INT(IF(N80=0,"00",IF(INT(100*N80*VLOOKUP($A80,MAF!$A$4:$J$18,6))/100&lt;1.5,"000",47.8338*(INT(100*N80*VLOOKUP($A80,MAF!$A$4:$J$18,6))/100-1.5)^1.05)))))</f>
        <v>0</v>
      </c>
      <c r="P80" s="16"/>
      <c r="Q80" s="58">
        <f>IF($B80&lt;&gt;"M","MorW",IF($B80="M",INT(IF(P80=0,"00",IF(INT(100*P80*VLOOKUP($A80,MAF!$A$4:$J$18,7))/100&lt;1.5,"000",47.8338*(INT(100*P80*VLOOKUP($A80,MAF!$A$4:$J$18,7))/100-1.5)^1.05)))))</f>
        <v>0</v>
      </c>
      <c r="R80" s="16"/>
      <c r="S80" s="58">
        <f>IF($B80&lt;&gt;"M","MorW",IF($B80="M",INT(IF(R80=0,"00",IF(INT(100*R80*VLOOKUP($A80,MAF!$A$4:$J$18,8))/100&lt;1.5,"000",47.8338*(INT(100*R80*VLOOKUP($A80,MAF!$A$4:$J$18,8))/100-1.5)^1.05)))))</f>
        <v>0</v>
      </c>
      <c r="T80" s="16"/>
      <c r="U80" s="58">
        <f>IF($B80&lt;&gt;"M","MorW",IF($B80="M",INT(IF(T80=0,"00",IF(INT(100*T80*VLOOKUP($A80,MAF!$A$4:$J$18,9))/100&lt;1.5,"000",47.8338*(INT(100*T80*VLOOKUP($A80,MAF!$A$4:$J$18,9))/100-1.5)^1.05)))))</f>
        <v>0</v>
      </c>
      <c r="V80" s="16"/>
      <c r="W80" s="58">
        <f>IF($B80&lt;&gt;"M","MorW",IF($B80="M",INT(IF(V80=0,"00",IF(INT(100*V80*VLOOKUP($A80,MAF!$A$4:$J$18,10))/100&lt;1.5,"000",47.8338*(INT(100*V80*VLOOKUP($A80,MAF!$A$4:$J$18,10))/100-1.5)^1.05)))))</f>
        <v>0</v>
      </c>
      <c r="X80" s="16"/>
      <c r="Y80" s="58">
        <f>IF($B80&lt;&gt;"M","MorW",IF($B80="M",INT(IF(X80=0,"00",IF(INT(100*X80*VLOOKUP($A80,MAF!$A$4:$K$18,11))/100&lt;1.5,"000",47.8338*(INT(100*X80*VLOOKUP($A80,MAF!$A$4:$K$18,11))/100-1.5)^1.05)))))</f>
        <v>0</v>
      </c>
    </row>
    <row r="81" spans="2:25" ht="12">
      <c r="B81" s="23" t="s">
        <v>22</v>
      </c>
      <c r="E81" s="57">
        <f t="shared" si="0"/>
        <v>0</v>
      </c>
      <c r="F81" s="16"/>
      <c r="G81" s="58">
        <f>IF($B81&lt;&gt;"M","MorW",IF($B81="M",INT(IF(F81=0,"00",IF(INT(100*F81*VLOOKUP($A81,MAF!$A$4:$J$18,2))/100&lt;1.5,"000",47.8338*(INT(100*F81*VLOOKUP($A81,MAF!$A$4:$J$18,2))/100-1.5)^1.05)))))</f>
        <v>0</v>
      </c>
      <c r="H81" s="16"/>
      <c r="I81" s="58">
        <f>IF($B81&lt;&gt;"M","MorW",IF($B81="M",INT(IF(H81=0,"00",IF(INT(100*H81*VLOOKUP($A81,MAF!$A$4:$J$18,3))/100&lt;1.5,"000",47.8338*(INT(100*H81*VLOOKUP($A81,MAF!$A$4:$J$18,3))/100-1.5)^1.05)))))</f>
        <v>0</v>
      </c>
      <c r="J81" s="16"/>
      <c r="K81" s="58">
        <f>IF($B81&lt;&gt;"M","MorW",IF($B81="M",INT(IF(J81=0,"00",IF(INT(100*J81*VLOOKUP($A81,MAF!$A$4:$J$18,4))/100&lt;1.5,"000",47.8338*(INT(100*J81*VLOOKUP($A81,MAF!$A$4:$J$18,4))/100-1.5)^1.05)))))</f>
        <v>0</v>
      </c>
      <c r="L81" s="16"/>
      <c r="M81" s="58">
        <f>IF($B81&lt;&gt;"M","MorW",IF($B81="M",INT(IF(L81=0,"00",IF(INT(100*L81*VLOOKUP($A81,MAF!$A$4:$J$18,5))/100&lt;1.5,"000",47.8338*(INT(100*L81*VLOOKUP($A81,MAF!$A$4:$J$18,5))/100-1.5)^1.05)))))</f>
        <v>0</v>
      </c>
      <c r="N81" s="16"/>
      <c r="O81" s="58">
        <f>IF($B81&lt;&gt;"M","MorW",IF($B81="M",INT(IF(N81=0,"00",IF(INT(100*N81*VLOOKUP($A81,MAF!$A$4:$J$18,6))/100&lt;1.5,"000",47.8338*(INT(100*N81*VLOOKUP($A81,MAF!$A$4:$J$18,6))/100-1.5)^1.05)))))</f>
        <v>0</v>
      </c>
      <c r="P81" s="16"/>
      <c r="Q81" s="58">
        <f>IF($B81&lt;&gt;"M","MorW",IF($B81="M",INT(IF(P81=0,"00",IF(INT(100*P81*VLOOKUP($A81,MAF!$A$4:$J$18,7))/100&lt;1.5,"000",47.8338*(INT(100*P81*VLOOKUP($A81,MAF!$A$4:$J$18,7))/100-1.5)^1.05)))))</f>
        <v>0</v>
      </c>
      <c r="R81" s="16"/>
      <c r="S81" s="58">
        <f>IF($B81&lt;&gt;"M","MorW",IF($B81="M",INT(IF(R81=0,"00",IF(INT(100*R81*VLOOKUP($A81,MAF!$A$4:$J$18,8))/100&lt;1.5,"000",47.8338*(INT(100*R81*VLOOKUP($A81,MAF!$A$4:$J$18,8))/100-1.5)^1.05)))))</f>
        <v>0</v>
      </c>
      <c r="T81" s="16"/>
      <c r="U81" s="58">
        <f>IF($B81&lt;&gt;"M","MorW",IF($B81="M",INT(IF(T81=0,"00",IF(INT(100*T81*VLOOKUP($A81,MAF!$A$4:$J$18,9))/100&lt;1.5,"000",47.8338*(INT(100*T81*VLOOKUP($A81,MAF!$A$4:$J$18,9))/100-1.5)^1.05)))))</f>
        <v>0</v>
      </c>
      <c r="V81" s="16"/>
      <c r="W81" s="58">
        <f>IF($B81&lt;&gt;"M","MorW",IF($B81="M",INT(IF(V81=0,"00",IF(INT(100*V81*VLOOKUP($A81,MAF!$A$4:$J$18,10))/100&lt;1.5,"000",47.8338*(INT(100*V81*VLOOKUP($A81,MAF!$A$4:$J$18,10))/100-1.5)^1.05)))))</f>
        <v>0</v>
      </c>
      <c r="X81" s="16"/>
      <c r="Y81" s="58">
        <f>IF($B81&lt;&gt;"M","MorW",IF($B81="M",INT(IF(X81=0,"00",IF(INT(100*X81*VLOOKUP($A81,MAF!$A$4:$K$18,11))/100&lt;1.5,"000",47.8338*(INT(100*X81*VLOOKUP($A81,MAF!$A$4:$K$18,11))/100-1.5)^1.05)))))</f>
        <v>0</v>
      </c>
    </row>
    <row r="82" spans="2:25" ht="12">
      <c r="B82" s="23" t="s">
        <v>22</v>
      </c>
      <c r="E82" s="57">
        <f t="shared" si="0"/>
        <v>0</v>
      </c>
      <c r="F82" s="16"/>
      <c r="G82" s="58">
        <f>IF($B82&lt;&gt;"M","MorW",IF($B82="M",INT(IF(F82=0,"00",IF(INT(100*F82*VLOOKUP($A82,MAF!$A$4:$J$18,2))/100&lt;1.5,"000",47.8338*(INT(100*F82*VLOOKUP($A82,MAF!$A$4:$J$18,2))/100-1.5)^1.05)))))</f>
        <v>0</v>
      </c>
      <c r="H82" s="16"/>
      <c r="I82" s="58">
        <f>IF($B82&lt;&gt;"M","MorW",IF($B82="M",INT(IF(H82=0,"00",IF(INT(100*H82*VLOOKUP($A82,MAF!$A$4:$J$18,3))/100&lt;1.5,"000",47.8338*(INT(100*H82*VLOOKUP($A82,MAF!$A$4:$J$18,3))/100-1.5)^1.05)))))</f>
        <v>0</v>
      </c>
      <c r="J82" s="16"/>
      <c r="K82" s="58">
        <f>IF($B82&lt;&gt;"M","MorW",IF($B82="M",INT(IF(J82=0,"00",IF(INT(100*J82*VLOOKUP($A82,MAF!$A$4:$J$18,4))/100&lt;1.5,"000",47.8338*(INT(100*J82*VLOOKUP($A82,MAF!$A$4:$J$18,4))/100-1.5)^1.05)))))</f>
        <v>0</v>
      </c>
      <c r="L82" s="16"/>
      <c r="M82" s="58">
        <f>IF($B82&lt;&gt;"M","MorW",IF($B82="M",INT(IF(L82=0,"00",IF(INT(100*L82*VLOOKUP($A82,MAF!$A$4:$J$18,5))/100&lt;1.5,"000",47.8338*(INT(100*L82*VLOOKUP($A82,MAF!$A$4:$J$18,5))/100-1.5)^1.05)))))</f>
        <v>0</v>
      </c>
      <c r="N82" s="16"/>
      <c r="O82" s="58">
        <f>IF($B82&lt;&gt;"M","MorW",IF($B82="M",INT(IF(N82=0,"00",IF(INT(100*N82*VLOOKUP($A82,MAF!$A$4:$J$18,6))/100&lt;1.5,"000",47.8338*(INT(100*N82*VLOOKUP($A82,MAF!$A$4:$J$18,6))/100-1.5)^1.05)))))</f>
        <v>0</v>
      </c>
      <c r="P82" s="16"/>
      <c r="Q82" s="58">
        <f>IF($B82&lt;&gt;"M","MorW",IF($B82="M",INT(IF(P82=0,"00",IF(INT(100*P82*VLOOKUP($A82,MAF!$A$4:$J$18,7))/100&lt;1.5,"000",47.8338*(INT(100*P82*VLOOKUP($A82,MAF!$A$4:$J$18,7))/100-1.5)^1.05)))))</f>
        <v>0</v>
      </c>
      <c r="R82" s="16"/>
      <c r="S82" s="58">
        <f>IF($B82&lt;&gt;"M","MorW",IF($B82="M",INT(IF(R82=0,"00",IF(INT(100*R82*VLOOKUP($A82,MAF!$A$4:$J$18,8))/100&lt;1.5,"000",47.8338*(INT(100*R82*VLOOKUP($A82,MAF!$A$4:$J$18,8))/100-1.5)^1.05)))))</f>
        <v>0</v>
      </c>
      <c r="T82" s="16"/>
      <c r="U82" s="58">
        <f>IF($B82&lt;&gt;"M","MorW",IF($B82="M",INT(IF(T82=0,"00",IF(INT(100*T82*VLOOKUP($A82,MAF!$A$4:$J$18,9))/100&lt;1.5,"000",47.8338*(INT(100*T82*VLOOKUP($A82,MAF!$A$4:$J$18,9))/100-1.5)^1.05)))))</f>
        <v>0</v>
      </c>
      <c r="V82" s="16"/>
      <c r="W82" s="58">
        <f>IF($B82&lt;&gt;"M","MorW",IF($B82="M",INT(IF(V82=0,"00",IF(INT(100*V82*VLOOKUP($A82,MAF!$A$4:$J$18,10))/100&lt;1.5,"000",47.8338*(INT(100*V82*VLOOKUP($A82,MAF!$A$4:$J$18,10))/100-1.5)^1.05)))))</f>
        <v>0</v>
      </c>
      <c r="X82" s="16"/>
      <c r="Y82" s="58">
        <f>IF($B82&lt;&gt;"M","MorW",IF($B82="M",INT(IF(X82=0,"00",IF(INT(100*X82*VLOOKUP($A82,MAF!$A$4:$K$18,11))/100&lt;1.5,"000",47.8338*(INT(100*X82*VLOOKUP($A82,MAF!$A$4:$K$18,11))/100-1.5)^1.05)))))</f>
        <v>0</v>
      </c>
    </row>
  </sheetData>
  <sheetProtection sheet="1" insertRows="0" deleteRows="0" selectLockedCells="1"/>
  <printOptions gridLines="1"/>
  <pageMargins left="0.25" right="0.25" top="0.25" bottom="0.25" header="0" footer="0"/>
  <pageSetup blackAndWhite="1"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Becca Gillespy Peter</cp:lastModifiedBy>
  <cp:lastPrinted>2013-09-01T22:18:48Z</cp:lastPrinted>
  <dcterms:created xsi:type="dcterms:W3CDTF">2001-09-05T14:01:42Z</dcterms:created>
  <dcterms:modified xsi:type="dcterms:W3CDTF">2013-09-04T15:38:03Z</dcterms:modified>
  <cp:category/>
  <cp:version/>
  <cp:contentType/>
  <cp:contentStatus/>
</cp:coreProperties>
</file>